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приложение 1" sheetId="6" r:id="rId1"/>
  </sheets>
  <externalReferences>
    <externalReference r:id="rId2"/>
  </externalReferences>
  <definedNames>
    <definedName name="_xlnm.Print_Area" localSheetId="0">'приложение 1'!$A$1:$L$114</definedName>
  </definedNames>
  <calcPr calcId="114210"/>
</workbook>
</file>

<file path=xl/calcChain.xml><?xml version="1.0" encoding="utf-8"?>
<calcChain xmlns="http://schemas.openxmlformats.org/spreadsheetml/2006/main">
  <c r="I108" i="6"/>
  <c r="I113"/>
  <c r="H108"/>
  <c r="H113"/>
  <c r="G108"/>
  <c r="G113"/>
  <c r="F108"/>
  <c r="F113"/>
  <c r="E108"/>
  <c r="E113"/>
  <c r="I106"/>
  <c r="D106"/>
  <c r="I107"/>
  <c r="H106"/>
  <c r="H107"/>
  <c r="G106"/>
  <c r="G107"/>
  <c r="F106"/>
  <c r="F107"/>
  <c r="E106"/>
  <c r="E107"/>
  <c r="I104"/>
  <c r="H104"/>
  <c r="G104"/>
  <c r="F104"/>
  <c r="E104"/>
  <c r="D104"/>
  <c r="C104"/>
  <c r="I103"/>
  <c r="H103"/>
  <c r="G103"/>
  <c r="F103"/>
  <c r="E103"/>
  <c r="D103"/>
  <c r="I101"/>
  <c r="H101"/>
  <c r="G101"/>
  <c r="F101"/>
  <c r="E101"/>
  <c r="D101"/>
  <c r="I96"/>
  <c r="H96"/>
  <c r="G96"/>
  <c r="F96"/>
  <c r="E96"/>
  <c r="D96"/>
  <c r="G83"/>
  <c r="G89"/>
  <c r="G90"/>
  <c r="H83"/>
  <c r="H89"/>
  <c r="H90"/>
  <c r="I83"/>
  <c r="I89"/>
  <c r="I90"/>
  <c r="E83"/>
  <c r="F83"/>
  <c r="J83"/>
  <c r="J82"/>
  <c r="J87"/>
  <c r="J88"/>
  <c r="J89"/>
  <c r="J90"/>
  <c r="K83"/>
  <c r="E89"/>
  <c r="F89"/>
  <c r="K89"/>
  <c r="K90"/>
  <c r="F90"/>
  <c r="F79"/>
  <c r="D79"/>
  <c r="F80"/>
  <c r="E79"/>
  <c r="E77"/>
  <c r="F49"/>
  <c r="F47"/>
  <c r="E53"/>
  <c r="E52"/>
  <c r="E59"/>
  <c r="E60"/>
  <c r="I53"/>
  <c r="I59"/>
  <c r="I60"/>
  <c r="F59"/>
  <c r="G59"/>
  <c r="J59"/>
  <c r="J54"/>
  <c r="J55"/>
  <c r="J56"/>
  <c r="J53"/>
  <c r="J60"/>
  <c r="H59"/>
  <c r="K59"/>
  <c r="K54"/>
  <c r="K55"/>
  <c r="K56"/>
  <c r="K53"/>
  <c r="K60"/>
  <c r="E49"/>
  <c r="E47"/>
  <c r="J24"/>
  <c r="J25"/>
  <c r="J26"/>
  <c r="J23"/>
  <c r="E29"/>
  <c r="F29"/>
  <c r="G29"/>
  <c r="J29"/>
  <c r="J30"/>
  <c r="K24"/>
  <c r="K25"/>
  <c r="K26"/>
  <c r="K23"/>
  <c r="D29"/>
  <c r="H29"/>
  <c r="I29"/>
  <c r="K29"/>
  <c r="K30"/>
  <c r="D6"/>
  <c r="E19"/>
  <c r="D19"/>
  <c r="E20"/>
  <c r="E17"/>
  <c r="E14"/>
  <c r="E12"/>
  <c r="K88"/>
  <c r="K87"/>
  <c r="K86"/>
  <c r="J86"/>
  <c r="K85"/>
  <c r="J85"/>
  <c r="K84"/>
  <c r="J84"/>
  <c r="K82"/>
  <c r="E80"/>
  <c r="G79"/>
  <c r="G80"/>
  <c r="H79"/>
  <c r="H80"/>
  <c r="I79"/>
  <c r="I80"/>
  <c r="K80"/>
  <c r="J80"/>
  <c r="K79"/>
  <c r="J79"/>
  <c r="I77"/>
  <c r="H77"/>
  <c r="G77"/>
  <c r="F77"/>
  <c r="I76"/>
  <c r="H76"/>
  <c r="G76"/>
  <c r="F76"/>
  <c r="E76"/>
  <c r="D76"/>
  <c r="I74"/>
  <c r="H74"/>
  <c r="G74"/>
  <c r="F74"/>
  <c r="E74"/>
  <c r="D74"/>
  <c r="C72"/>
  <c r="K69"/>
  <c r="J69"/>
  <c r="K68"/>
  <c r="J68"/>
  <c r="K67"/>
  <c r="J67"/>
  <c r="I66"/>
  <c r="H66"/>
  <c r="G66"/>
  <c r="F66"/>
  <c r="E66"/>
  <c r="D66"/>
  <c r="F53"/>
  <c r="D36"/>
  <c r="E42"/>
  <c r="F42"/>
  <c r="G42"/>
  <c r="H42"/>
  <c r="I42"/>
  <c r="F19"/>
  <c r="G19"/>
  <c r="H19"/>
  <c r="I19"/>
  <c r="C19"/>
  <c r="D49"/>
  <c r="G49"/>
  <c r="H49"/>
  <c r="I49"/>
  <c r="D23"/>
  <c r="I20"/>
  <c r="H20"/>
  <c r="G20"/>
  <c r="F20"/>
  <c r="K20"/>
  <c r="E50"/>
  <c r="D17"/>
  <c r="E16"/>
  <c r="D16"/>
  <c r="F12"/>
  <c r="D12"/>
  <c r="E36"/>
  <c r="F36"/>
  <c r="G36"/>
  <c r="H36"/>
  <c r="I36"/>
  <c r="E6"/>
  <c r="F6"/>
  <c r="G6"/>
  <c r="H6"/>
  <c r="I6"/>
  <c r="K28"/>
  <c r="J28"/>
  <c r="K27"/>
  <c r="J27"/>
  <c r="I23"/>
  <c r="H23"/>
  <c r="G23"/>
  <c r="F23"/>
  <c r="E23"/>
  <c r="K22"/>
  <c r="J22"/>
  <c r="J20"/>
  <c r="K19"/>
  <c r="K17"/>
  <c r="J19"/>
  <c r="I17"/>
  <c r="H17"/>
  <c r="G17"/>
  <c r="F17"/>
  <c r="I16"/>
  <c r="H16"/>
  <c r="G16"/>
  <c r="F16"/>
  <c r="I14"/>
  <c r="H14"/>
  <c r="G14"/>
  <c r="F14"/>
  <c r="D14"/>
  <c r="I12"/>
  <c r="H12"/>
  <c r="G12"/>
  <c r="K9"/>
  <c r="J9"/>
  <c r="K7"/>
  <c r="J17"/>
  <c r="J7"/>
  <c r="G53"/>
  <c r="H53"/>
  <c r="K57"/>
  <c r="J57"/>
  <c r="K52"/>
  <c r="J52"/>
  <c r="H50"/>
  <c r="G50"/>
  <c r="F50"/>
  <c r="J49"/>
  <c r="I47"/>
  <c r="C49"/>
  <c r="H47"/>
  <c r="G47"/>
  <c r="I46"/>
  <c r="H46"/>
  <c r="G46"/>
  <c r="F46"/>
  <c r="E46"/>
  <c r="D46"/>
  <c r="I44"/>
  <c r="H44"/>
  <c r="G44"/>
  <c r="F44"/>
  <c r="E44"/>
  <c r="D44"/>
  <c r="K39"/>
  <c r="J39"/>
  <c r="K37"/>
  <c r="J37"/>
  <c r="K58"/>
  <c r="J58"/>
  <c r="I50"/>
  <c r="K50"/>
  <c r="J47"/>
  <c r="K49"/>
  <c r="K47"/>
  <c r="J50"/>
</calcChain>
</file>

<file path=xl/sharedStrings.xml><?xml version="1.0" encoding="utf-8"?>
<sst xmlns="http://schemas.openxmlformats.org/spreadsheetml/2006/main" count="306" uniqueCount="88">
  <si>
    <t>Наименование показателей</t>
  </si>
  <si>
    <t>2015 г.</t>
  </si>
  <si>
    <t>2016 г.</t>
  </si>
  <si>
    <t>2017 г.</t>
  </si>
  <si>
    <t>2018 г.</t>
  </si>
  <si>
    <t>Темп роста к предыдущему году, %</t>
  </si>
  <si>
    <t>Х</t>
  </si>
  <si>
    <t>в том числе:</t>
  </si>
  <si>
    <t xml:space="preserve">Педагогические работники образовательных учреждений общего образования </t>
  </si>
  <si>
    <t>2012 г. факт</t>
  </si>
  <si>
    <t>2013 г. факт</t>
  </si>
  <si>
    <t>2014 г.- 2016 г.</t>
  </si>
  <si>
    <t>2013г.- 2018 г.</t>
  </si>
  <si>
    <t>Число получателей услуг, чел.</t>
  </si>
  <si>
    <t>Среднесписочная численность отдельной категории работников: человек</t>
  </si>
  <si>
    <t>Планируемое соотношение средней заработной платы отдельной категории работников и средней заработной платы в субъекте Российской Федерации*(предложение федерального Министерства):</t>
  </si>
  <si>
    <t>по Программе поэтапного совершенствования систем оплаты труда в государственных (муниципальных) учреждениях на 2012-2018 годы</t>
  </si>
  <si>
    <t>Средняя заработная плата работников по субъекту Российской Федерации, руб.</t>
  </si>
  <si>
    <t>Среднемесячная заработная плата отдельной категории работников, рублей</t>
  </si>
  <si>
    <t>Доля от средств от приносящей доход деятельности в фонде заработной платы по отдельной категории работников (план - предложение федерального Министерства), %</t>
  </si>
  <si>
    <t>Размер начислений на фонд оплаты труда, %</t>
  </si>
  <si>
    <t>Фонд оплаты труда с начислениями, млн. рублей</t>
  </si>
  <si>
    <t xml:space="preserve">Прирост фонда оплаты труда с начислениями к 2013 г., млн.руб. </t>
  </si>
  <si>
    <t>за счет средств консолидированного бюджета субъекта Российской Федерации, включая дотацию из федерального бюджета, млн. руб.</t>
  </si>
  <si>
    <t>включая средства, полученные за счет проведения мероприятий по оптимизации, из них:</t>
  </si>
  <si>
    <t>за счет средств от приносящей доход деятельности, млн. руб.</t>
  </si>
  <si>
    <t>за счет иных источников (решений), включая корректировку консолидированного бюджета субъекта Российской Федерации на соответствующий год, млн. рублей</t>
  </si>
  <si>
    <t xml:space="preserve">Педагогические работники дошкольных образовательныхучреждений </t>
  </si>
  <si>
    <t>Норматив числа получателей услуг на 1 работника отдельной категории (по среднесписочной численности работников в соответствии с формой ФСН № ЗП-образование)</t>
  </si>
  <si>
    <t>от реструктуризации сети, млн. рублей (25%)</t>
  </si>
  <si>
    <t>от оптимизации численности персонала, в том числе административно-управленческого персонала, млн. рублей (15%)</t>
  </si>
  <si>
    <t>от сокращения и оптимизации расходов на содержание учреждений, млн. рублей (60%)</t>
  </si>
  <si>
    <t>X</t>
  </si>
  <si>
    <t>Средняя заработная плата работников в сфере общего образования по субъекту Российской Федерации, руб.</t>
  </si>
  <si>
    <t>Численность населения в муниципальном образовании, чел.</t>
  </si>
  <si>
    <t>по муниципальному образованию (заполняется департаментом образования и науки Примосркого края)</t>
  </si>
  <si>
    <t>Справочно:размер субвенции из краевого бюджета,млн.руб.</t>
  </si>
  <si>
    <t>Справочно:размер дотации из краевого бюджета,млн.руб.</t>
  </si>
  <si>
    <t>Средняя заработная плата учителей по субъекту Российской Федерации, руб.</t>
  </si>
  <si>
    <t>от реструктуризации сети, млн. рублей (15%)</t>
  </si>
  <si>
    <t>от оптимизации численности персонала, в том числе административно-управленческого персонала, млн. рублей (25%)</t>
  </si>
  <si>
    <t>Норматив числа получателей услуг на 1 работника отдельной категории (Значения, рекомендованные Минобрнауки)</t>
  </si>
  <si>
    <t>х</t>
  </si>
  <si>
    <t>Планируемое соотношение средней заработной платы отдельной категории работников и средней заработной платы учителей*(предложение федерального Министерства):</t>
  </si>
  <si>
    <t>по муниципальному образованию (заполняется департаментом образования и науки Приморского края)</t>
  </si>
  <si>
    <t>Основные количественные характеристики системы оплаты труда</t>
  </si>
  <si>
    <t xml:space="preserve">Информация о параметрах заработной платы работников учреждений, расположенных на территории Приморского края, повышение оплаты труда которых предусмотрено Указами Президента Российской Федерации  
от 7 мая 2012 года № 597  и от 1 июня 2012 года № 761
</t>
  </si>
  <si>
    <t>Приложение 1</t>
  </si>
  <si>
    <t>Итого, объем средств, предусмотренный на повышение оплаты труда, млн. руб. (стр. 15+20+21)</t>
  </si>
  <si>
    <t>Педагогические работники дополнительного образвования в сфере образования</t>
  </si>
  <si>
    <t>Итого, объем средств, предусмотренный на повышение оплаты труда, млн. руб. (стр. 17+22+23)</t>
  </si>
  <si>
    <t>Соотношение объема средств от оптимизации к сумме объема средств, предусмотренного на повышение оплаты труда, % (стр. 18/стр. 24*100%)</t>
  </si>
  <si>
    <t>Педагогические работники дополнительного образвования в сфере культуры</t>
  </si>
  <si>
    <t>Соотношение объема средств от оптимизации к сумме объема средств, предусмотренного на повышение оплаты труда, % (стр. 16/стр. 22*100%)</t>
  </si>
  <si>
    <t>2014 г. факт</t>
  </si>
  <si>
    <t>2012 г.                  факт</t>
  </si>
  <si>
    <t>2013 г.                      факт</t>
  </si>
  <si>
    <t>2014 г.             факт</t>
  </si>
  <si>
    <t>1.</t>
  </si>
  <si>
    <t>Норматив числа получателей услуг на 1 работника отдельной категории</t>
  </si>
  <si>
    <t>2.</t>
  </si>
  <si>
    <t>Число получателей услуг(численность детей и молодежи в возрасте от 5 до 18 лет (не включая 18 лет) , чел.</t>
  </si>
  <si>
    <t>3.</t>
  </si>
  <si>
    <t>Среднесписочная численность отдельной категории работников: чел.</t>
  </si>
  <si>
    <t>4.</t>
  </si>
  <si>
    <t>5.</t>
  </si>
  <si>
    <t>Средняя заработная плата учителей по Приморскому краю, руб.</t>
  </si>
  <si>
    <t>6.</t>
  </si>
  <si>
    <t>7.</t>
  </si>
  <si>
    <t>8.</t>
  </si>
  <si>
    <t>Темп роста среднемесячной заработной платы категории работников к предыдущему году, %</t>
  </si>
  <si>
    <t>9.</t>
  </si>
  <si>
    <t>Соотношение среднемесячной заработной платы категории работников и среднемесячной заработной плате учителей Российской Федерации в субъекте Российской Федерации, % (стр. 7 /  строка 5*100)</t>
  </si>
  <si>
    <t>10.</t>
  </si>
  <si>
    <t>11.</t>
  </si>
  <si>
    <t>Фонд оплаты труда с начислениями, млн. рублей (строка 7*строку 4*130,2%*12 мессяцев/1000000)</t>
  </si>
  <si>
    <t>12.</t>
  </si>
  <si>
    <t>Прирост фонда оплаты труда категории работников  с начислениями к 2013 г., млн.руб. (строка 11 по графе i-го года - строка 10 в базовом году)</t>
  </si>
  <si>
    <t>13.</t>
  </si>
  <si>
    <t>Обеспечение потребности в дополнительных финансовых ресурсах на повышение оплаты труда категории работников, млн. рублей (строка 14+строка 15+ строка 16=строка12)</t>
  </si>
  <si>
    <t>14.</t>
  </si>
  <si>
    <t>за счет средств  бюджета субъекта Российской Федерации и местных бюджетов(включая дотацию из федерального бюджета), млн. руб.</t>
  </si>
  <si>
    <t>15.</t>
  </si>
  <si>
    <t>16.</t>
  </si>
  <si>
    <t>17.</t>
  </si>
  <si>
    <t>Объем средств от мероприятий  по оптимизации, в том числе реорганизации неэффективных организаций и программ, направляемых на оплату труда, млн. рублей</t>
  </si>
  <si>
    <t>18.</t>
  </si>
  <si>
    <t>Соотношение объема средств от мероприятий по оптимизации к потребности в финансовых ресурсах на повышение оплаты  труда, % (стр. 17/стр. 13*100), %</t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</si>
</sst>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0.0"/>
    <numFmt numFmtId="166" formatCode="#,##0.00_р_."/>
    <numFmt numFmtId="167" formatCode="#,##0.0_р_."/>
    <numFmt numFmtId="168" formatCode="0.0000"/>
    <numFmt numFmtId="169" formatCode="0.00000"/>
    <numFmt numFmtId="170" formatCode="0.000"/>
  </numFmts>
  <fonts count="10">
    <font>
      <sz val="11"/>
      <color theme="1"/>
      <name val="Calibri"/>
      <family val="2"/>
      <scheme val="minor"/>
    </font>
    <font>
      <b/>
      <sz val="13"/>
      <color indexed="8"/>
      <name val="Arial Narrow"/>
      <family val="2"/>
      <charset val="204"/>
    </font>
    <font>
      <sz val="13"/>
      <color indexed="8"/>
      <name val="Arial Narrow"/>
      <family val="2"/>
      <charset val="204"/>
    </font>
    <font>
      <sz val="13"/>
      <color indexed="8"/>
      <name val="Arial Narrow"/>
      <family val="2"/>
      <charset val="204"/>
    </font>
    <font>
      <sz val="13"/>
      <name val="Arial Narrow"/>
      <family val="2"/>
      <charset val="204"/>
    </font>
    <font>
      <sz val="13"/>
      <color indexed="10"/>
      <name val="Arial Narrow"/>
      <family val="2"/>
      <charset val="204"/>
    </font>
    <font>
      <b/>
      <sz val="13"/>
      <name val="Arial Narrow"/>
      <family val="2"/>
      <charset val="204"/>
    </font>
    <font>
      <sz val="13"/>
      <color indexed="8"/>
      <name val="Arial Narrow"/>
      <family val="2"/>
      <charset val="204"/>
    </font>
    <font>
      <b/>
      <i/>
      <sz val="12"/>
      <color indexed="8"/>
      <name val="Arial Narrow"/>
      <family val="2"/>
      <charset val="204"/>
    </font>
    <font>
      <sz val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7" fontId="2" fillId="2" borderId="4" xfId="0" applyNumberFormat="1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center" wrapText="1"/>
    </xf>
    <xf numFmtId="2" fontId="2" fillId="0" borderId="0" xfId="0" applyNumberFormat="1" applyFont="1"/>
    <xf numFmtId="170" fontId="2" fillId="0" borderId="0" xfId="0" applyNumberFormat="1" applyFont="1"/>
    <xf numFmtId="3" fontId="4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2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2" fontId="2" fillId="0" borderId="0" xfId="0" applyNumberFormat="1" applyFont="1" applyFill="1"/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/>
    <xf numFmtId="0" fontId="2" fillId="3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69" fontId="2" fillId="0" borderId="0" xfId="0" applyNumberFormat="1" applyFont="1" applyFill="1"/>
    <xf numFmtId="0" fontId="3" fillId="0" borderId="1" xfId="0" applyFont="1" applyFill="1" applyBorder="1" applyAlignment="1">
      <alignment horizontal="left" vertical="center" wrapText="1" indent="2"/>
    </xf>
    <xf numFmtId="2" fontId="4" fillId="0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/>
    </xf>
    <xf numFmtId="168" fontId="2" fillId="0" borderId="0" xfId="0" applyNumberFormat="1" applyFont="1" applyFill="1"/>
    <xf numFmtId="0" fontId="2" fillId="0" borderId="1" xfId="0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 vertical="center"/>
    </xf>
    <xf numFmtId="166" fontId="2" fillId="2" borderId="1" xfId="0" applyNumberFormat="1" applyFont="1" applyFill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2" fillId="5" borderId="1" xfId="0" applyFont="1" applyFill="1" applyBorder="1" applyAlignment="1">
      <alignment horizontal="center" vertical="top"/>
    </xf>
    <xf numFmtId="0" fontId="3" fillId="5" borderId="1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5" fillId="0" borderId="0" xfId="0" applyFont="1" applyAlignment="1"/>
    <xf numFmtId="0" fontId="2" fillId="2" borderId="1" xfId="0" applyFont="1" applyFill="1" applyBorder="1" applyAlignment="1">
      <alignment horizontal="center" vertical="top"/>
    </xf>
    <xf numFmtId="49" fontId="2" fillId="2" borderId="0" xfId="0" applyNumberFormat="1" applyFont="1" applyFill="1" applyAlignment="1">
      <alignment wrapText="1"/>
    </xf>
    <xf numFmtId="0" fontId="2" fillId="2" borderId="0" xfId="0" applyFont="1" applyFill="1"/>
    <xf numFmtId="0" fontId="8" fillId="0" borderId="0" xfId="0" applyFont="1" applyAlignment="1">
      <alignment wrapText="1"/>
    </xf>
    <xf numFmtId="0" fontId="8" fillId="0" borderId="0" xfId="0" applyFont="1" applyFill="1" applyAlignment="1">
      <alignment wrapText="1"/>
    </xf>
    <xf numFmtId="0" fontId="8" fillId="2" borderId="0" xfId="0" applyFont="1" applyFill="1" applyAlignment="1">
      <alignment wrapText="1"/>
    </xf>
    <xf numFmtId="165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2" fillId="0" borderId="5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left" wrapText="1"/>
    </xf>
    <xf numFmtId="0" fontId="1" fillId="6" borderId="1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otakova_ov/Local%20Settings/Temporary%20Internet%20Files/Content.Outlook/ED2HOP2Z/&#1050;&#1086;&#1087;&#1080;&#1103;%20&#1057;&#1074;&#1086;&#1076;%20(&#1074;&#1089;&#1077;%20&#1076;&#1077;&#1087;&#1072;&#1088;&#1090;&#1072;&#1084;&#1077;&#1085;&#1090;&#1099;)%20-%20&#1091;&#1090;&#1086;&#1095;&#1085;&#1077;&#1085;&#1085;%20&#1076;&#1072;&#1085;&#1085;&#1099;&#1077;%20&#1082;&#1091;&#1083;&#1100;&#1090;&#1091;&#1088;&#1099;%2029%2004%20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рз"/>
      <sheetName val="срмы"/>
      <sheetName val="СР Н"/>
      <sheetName val="сро"/>
      <sheetName val="свд"/>
      <sheetName val="Вр.зд"/>
      <sheetName val="Врмы"/>
      <sheetName val="Вр обр"/>
      <sheetName val="Врачи свод"/>
      <sheetName val="СМПздр"/>
      <sheetName val="СМПмы"/>
      <sheetName val="СМПО"/>
      <sheetName val="СМПСВод"/>
      <sheetName val="ММП З"/>
      <sheetName val="ММПмы"/>
      <sheetName val="ММПО"/>
      <sheetName val="ММПСВОД"/>
      <sheetName val="культура"/>
      <sheetName val="школы"/>
      <sheetName val="сады"/>
      <sheetName val="СПО НПО"/>
      <sheetName val="здр"/>
      <sheetName val="кулНПО СПО"/>
      <sheetName val="итог СПО НПО"/>
      <sheetName val="ДОО"/>
      <sheetName val="ДОК"/>
      <sheetName val="ДОФ"/>
      <sheetName val="ИТОГОДО"/>
      <sheetName val="сир мы"/>
      <sheetName val="сирО"/>
      <sheetName val="Сирзд"/>
      <sheetName val="Свод"/>
      <sheetName val="Лист2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13"/>
  <sheetViews>
    <sheetView tabSelected="1" view="pageBreakPreview" topLeftCell="A66" zoomScale="75" zoomScaleNormal="100" workbookViewId="0">
      <selection activeCell="I75" sqref="I75"/>
    </sheetView>
  </sheetViews>
  <sheetFormatPr defaultRowHeight="17.25"/>
  <cols>
    <col min="1" max="1" width="5.28515625" style="1" customWidth="1"/>
    <col min="2" max="2" width="62" style="1" customWidth="1"/>
    <col min="3" max="4" width="15.140625" style="1" customWidth="1"/>
    <col min="5" max="5" width="14.7109375" style="1" customWidth="1"/>
    <col min="6" max="6" width="14.140625" style="1" customWidth="1"/>
    <col min="7" max="7" width="15.7109375" style="1" customWidth="1"/>
    <col min="8" max="8" width="14.7109375" style="1" customWidth="1"/>
    <col min="9" max="9" width="13.7109375" style="1" customWidth="1"/>
    <col min="10" max="10" width="14.7109375" style="1" hidden="1" customWidth="1"/>
    <col min="11" max="11" width="15" style="1" hidden="1" customWidth="1"/>
    <col min="12" max="12" width="24.85546875" style="71" customWidth="1"/>
    <col min="13" max="13" width="22.42578125" style="1" customWidth="1"/>
    <col min="14" max="14" width="9.7109375" style="1" bestFit="1" customWidth="1"/>
    <col min="15" max="16384" width="9.140625" style="1"/>
  </cols>
  <sheetData>
    <row r="1" spans="1:12" ht="23.25" customHeight="1">
      <c r="A1" s="97" t="s">
        <v>45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71" t="s">
        <v>47</v>
      </c>
    </row>
    <row r="2" spans="1:12" ht="85.5" customHeight="1">
      <c r="A2" s="101" t="s">
        <v>46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3" spans="1:12" ht="27.75" customHeight="1">
      <c r="A3" s="99" t="s">
        <v>27</v>
      </c>
      <c r="B3" s="99"/>
      <c r="C3" s="99"/>
      <c r="D3" s="99"/>
      <c r="E3" s="99"/>
      <c r="F3" s="99"/>
      <c r="G3" s="99"/>
      <c r="H3" s="99"/>
      <c r="I3" s="99"/>
      <c r="J3" s="99"/>
      <c r="K3" s="99"/>
    </row>
    <row r="4" spans="1:12" ht="44.25" customHeight="1">
      <c r="A4" s="2"/>
      <c r="B4" s="3" t="s">
        <v>0</v>
      </c>
      <c r="C4" s="3" t="s">
        <v>9</v>
      </c>
      <c r="D4" s="3" t="s">
        <v>10</v>
      </c>
      <c r="E4" s="3" t="s">
        <v>54</v>
      </c>
      <c r="F4" s="3" t="s">
        <v>1</v>
      </c>
      <c r="G4" s="3" t="s">
        <v>2</v>
      </c>
      <c r="H4" s="3" t="s">
        <v>3</v>
      </c>
      <c r="I4" s="3" t="s">
        <v>4</v>
      </c>
      <c r="J4" s="3" t="s">
        <v>11</v>
      </c>
      <c r="K4" s="3" t="s">
        <v>12</v>
      </c>
    </row>
    <row r="5" spans="1:12" ht="47.25" customHeight="1">
      <c r="A5" s="62"/>
      <c r="B5" s="63" t="s">
        <v>41</v>
      </c>
      <c r="C5" s="64" t="s">
        <v>42</v>
      </c>
      <c r="D5" s="65">
        <v>11.9</v>
      </c>
      <c r="E5" s="65">
        <v>11.8</v>
      </c>
      <c r="F5" s="65">
        <v>11.8</v>
      </c>
      <c r="G5" s="65">
        <v>12.4</v>
      </c>
      <c r="H5" s="65">
        <v>12.5</v>
      </c>
      <c r="I5" s="65">
        <v>12.7</v>
      </c>
      <c r="J5" s="64"/>
      <c r="K5" s="64"/>
    </row>
    <row r="6" spans="1:12" ht="80.25" customHeight="1">
      <c r="A6" s="2">
        <v>1</v>
      </c>
      <c r="B6" s="4" t="s">
        <v>28</v>
      </c>
      <c r="C6" s="8" t="s">
        <v>6</v>
      </c>
      <c r="D6" s="17">
        <f t="shared" ref="D6:I6" si="0">D7/D8</f>
        <v>13.333333333333334</v>
      </c>
      <c r="E6" s="17">
        <f t="shared" si="0"/>
        <v>15.069767441860465</v>
      </c>
      <c r="F6" s="17">
        <f t="shared" si="0"/>
        <v>15.931818181818182</v>
      </c>
      <c r="G6" s="17">
        <f t="shared" si="0"/>
        <v>15.666666666666666</v>
      </c>
      <c r="H6" s="17">
        <f t="shared" si="0"/>
        <v>15.766666666666667</v>
      </c>
      <c r="I6" s="17">
        <f t="shared" si="0"/>
        <v>15.988888888888889</v>
      </c>
      <c r="J6" s="8" t="s">
        <v>6</v>
      </c>
      <c r="K6" s="8" t="s">
        <v>6</v>
      </c>
    </row>
    <row r="7" spans="1:12" ht="27.75" customHeight="1">
      <c r="A7" s="2">
        <v>2</v>
      </c>
      <c r="B7" s="4" t="s">
        <v>13</v>
      </c>
      <c r="C7" s="8" t="s">
        <v>6</v>
      </c>
      <c r="D7" s="47">
        <v>1240</v>
      </c>
      <c r="E7" s="47">
        <v>1296</v>
      </c>
      <c r="F7" s="47">
        <v>1402</v>
      </c>
      <c r="G7" s="47">
        <v>1410</v>
      </c>
      <c r="H7" s="47">
        <v>1419</v>
      </c>
      <c r="I7" s="47">
        <v>1439</v>
      </c>
      <c r="J7" s="10">
        <f>E7+F7+G7</f>
        <v>4108</v>
      </c>
      <c r="K7" s="10">
        <f>D7+E7+F7+G7+H7+I7</f>
        <v>8206</v>
      </c>
    </row>
    <row r="8" spans="1:12" ht="93.75" customHeight="1">
      <c r="A8" s="2">
        <v>3</v>
      </c>
      <c r="B8" s="4" t="s">
        <v>14</v>
      </c>
      <c r="C8" s="48">
        <v>89</v>
      </c>
      <c r="D8" s="48">
        <v>93</v>
      </c>
      <c r="E8" s="48">
        <v>86</v>
      </c>
      <c r="F8" s="48">
        <v>88</v>
      </c>
      <c r="G8" s="48">
        <v>90</v>
      </c>
      <c r="H8" s="48">
        <v>90</v>
      </c>
      <c r="I8" s="48">
        <v>90</v>
      </c>
      <c r="J8" s="8" t="s">
        <v>6</v>
      </c>
      <c r="K8" s="8" t="s">
        <v>6</v>
      </c>
    </row>
    <row r="9" spans="1:12" ht="36" hidden="1" customHeight="1">
      <c r="A9" s="2">
        <v>7</v>
      </c>
      <c r="B9" s="4" t="s">
        <v>34</v>
      </c>
      <c r="C9" s="15">
        <v>30159</v>
      </c>
      <c r="D9" s="15">
        <v>29843</v>
      </c>
      <c r="E9" s="15">
        <v>29545</v>
      </c>
      <c r="F9" s="15">
        <v>29550</v>
      </c>
      <c r="G9" s="15">
        <v>29845</v>
      </c>
      <c r="H9" s="15">
        <v>29845</v>
      </c>
      <c r="I9" s="15">
        <v>29845</v>
      </c>
      <c r="J9" s="15">
        <f>E9+F9+G9</f>
        <v>88940</v>
      </c>
      <c r="K9" s="15">
        <f>D9+E9+F9+G9+H9+I9</f>
        <v>178473</v>
      </c>
    </row>
    <row r="10" spans="1:12" ht="71.25" customHeight="1">
      <c r="A10" s="2">
        <v>4</v>
      </c>
      <c r="B10" s="4" t="s">
        <v>15</v>
      </c>
      <c r="C10" s="6"/>
      <c r="D10" s="6">
        <v>100</v>
      </c>
      <c r="E10" s="6">
        <v>100</v>
      </c>
      <c r="F10" s="6">
        <v>100</v>
      </c>
      <c r="G10" s="6">
        <v>100</v>
      </c>
      <c r="H10" s="6">
        <v>100</v>
      </c>
      <c r="I10" s="6">
        <v>100</v>
      </c>
      <c r="J10" s="8" t="s">
        <v>6</v>
      </c>
      <c r="K10" s="8" t="s">
        <v>6</v>
      </c>
    </row>
    <row r="11" spans="1:12" ht="53.25" hidden="1" customHeight="1">
      <c r="A11" s="2">
        <v>9</v>
      </c>
      <c r="B11" s="4" t="s">
        <v>16</v>
      </c>
      <c r="C11" s="49">
        <v>100</v>
      </c>
      <c r="D11" s="8">
        <v>100</v>
      </c>
      <c r="E11" s="50">
        <v>100</v>
      </c>
      <c r="F11" s="49">
        <v>100</v>
      </c>
      <c r="G11" s="49">
        <v>100</v>
      </c>
      <c r="H11" s="49">
        <v>100</v>
      </c>
      <c r="I11" s="49">
        <v>100</v>
      </c>
      <c r="J11" s="8" t="s">
        <v>6</v>
      </c>
      <c r="K11" s="8" t="s">
        <v>6</v>
      </c>
    </row>
    <row r="12" spans="1:12" ht="55.5" customHeight="1">
      <c r="A12" s="2">
        <v>5</v>
      </c>
      <c r="B12" s="4" t="s">
        <v>35</v>
      </c>
      <c r="C12" s="16"/>
      <c r="D12" s="75">
        <f t="shared" ref="D12:I12" si="1">D15/D13*100</f>
        <v>100.97690451024626</v>
      </c>
      <c r="E12" s="74">
        <f>E15/E13*100</f>
        <v>86.018509268905277</v>
      </c>
      <c r="F12" s="74">
        <f>F15/F13*100</f>
        <v>100</v>
      </c>
      <c r="G12" s="74">
        <f t="shared" si="1"/>
        <v>100</v>
      </c>
      <c r="H12" s="74">
        <f t="shared" si="1"/>
        <v>100</v>
      </c>
      <c r="I12" s="74">
        <f t="shared" si="1"/>
        <v>100</v>
      </c>
      <c r="J12" s="8" t="s">
        <v>6</v>
      </c>
      <c r="K12" s="8" t="s">
        <v>6</v>
      </c>
    </row>
    <row r="13" spans="1:12" ht="36" customHeight="1">
      <c r="A13" s="2">
        <v>6</v>
      </c>
      <c r="B13" s="4" t="s">
        <v>33</v>
      </c>
      <c r="C13" s="19">
        <v>20778</v>
      </c>
      <c r="D13" s="19">
        <v>25355.599999999999</v>
      </c>
      <c r="E13" s="19">
        <v>28029.200000000001</v>
      </c>
      <c r="F13" s="19">
        <v>28938</v>
      </c>
      <c r="G13" s="19">
        <v>31474</v>
      </c>
      <c r="H13" s="19">
        <v>34967</v>
      </c>
      <c r="I13" s="19">
        <v>38499</v>
      </c>
      <c r="J13" s="8" t="s">
        <v>6</v>
      </c>
      <c r="K13" s="8" t="s">
        <v>6</v>
      </c>
    </row>
    <row r="14" spans="1:12" ht="27.75" customHeight="1">
      <c r="A14" s="2">
        <v>7</v>
      </c>
      <c r="B14" s="4" t="s">
        <v>5</v>
      </c>
      <c r="C14" s="8" t="s">
        <v>6</v>
      </c>
      <c r="D14" s="20">
        <f t="shared" ref="D14:I14" si="2">D13/C13*100</f>
        <v>122.03099432091635</v>
      </c>
      <c r="E14" s="20">
        <f>E13/D13*100</f>
        <v>110.54441622363503</v>
      </c>
      <c r="F14" s="20">
        <f t="shared" si="2"/>
        <v>103.24233299559032</v>
      </c>
      <c r="G14" s="20">
        <f t="shared" si="2"/>
        <v>108.7635634805446</v>
      </c>
      <c r="H14" s="20">
        <f t="shared" si="2"/>
        <v>111.09804918345301</v>
      </c>
      <c r="I14" s="20">
        <f t="shared" si="2"/>
        <v>110.10095232647924</v>
      </c>
      <c r="J14" s="8" t="s">
        <v>6</v>
      </c>
      <c r="K14" s="8" t="s">
        <v>6</v>
      </c>
    </row>
    <row r="15" spans="1:12" ht="38.25" customHeight="1">
      <c r="A15" s="2">
        <v>8</v>
      </c>
      <c r="B15" s="4" t="s">
        <v>18</v>
      </c>
      <c r="C15" s="19">
        <v>16339</v>
      </c>
      <c r="D15" s="19">
        <v>25603.3</v>
      </c>
      <c r="E15" s="76">
        <v>24110.3</v>
      </c>
      <c r="F15" s="19">
        <v>28938</v>
      </c>
      <c r="G15" s="19">
        <v>31474</v>
      </c>
      <c r="H15" s="19">
        <v>34967</v>
      </c>
      <c r="I15" s="19">
        <v>38499</v>
      </c>
      <c r="J15" s="8" t="s">
        <v>6</v>
      </c>
      <c r="K15" s="8" t="s">
        <v>6</v>
      </c>
    </row>
    <row r="16" spans="1:12" ht="27.75" customHeight="1">
      <c r="A16" s="2">
        <v>9</v>
      </c>
      <c r="B16" s="4" t="s">
        <v>5</v>
      </c>
      <c r="C16" s="8" t="s">
        <v>6</v>
      </c>
      <c r="D16" s="20">
        <f t="shared" ref="D16:I16" si="3">D15/C15*100</f>
        <v>156.70053246832731</v>
      </c>
      <c r="E16" s="20">
        <f t="shared" si="3"/>
        <v>94.168720438380987</v>
      </c>
      <c r="F16" s="20">
        <f t="shared" si="3"/>
        <v>120.02339249200548</v>
      </c>
      <c r="G16" s="20">
        <f t="shared" si="3"/>
        <v>108.7635634805446</v>
      </c>
      <c r="H16" s="20">
        <f t="shared" si="3"/>
        <v>111.09804918345301</v>
      </c>
      <c r="I16" s="20">
        <f t="shared" si="3"/>
        <v>110.10095232647924</v>
      </c>
      <c r="J16" s="8" t="s">
        <v>6</v>
      </c>
      <c r="K16" s="8" t="s">
        <v>6</v>
      </c>
    </row>
    <row r="17" spans="1:11" ht="55.5" customHeight="1">
      <c r="A17" s="22">
        <v>10</v>
      </c>
      <c r="B17" s="23" t="s">
        <v>19</v>
      </c>
      <c r="C17" s="24" t="s">
        <v>6</v>
      </c>
      <c r="D17" s="25">
        <f t="shared" ref="D17:K17" si="4">D27/D19*100</f>
        <v>0</v>
      </c>
      <c r="E17" s="25">
        <f>E27/E19*100</f>
        <v>0</v>
      </c>
      <c r="F17" s="25">
        <f t="shared" si="4"/>
        <v>0.15080225496711019</v>
      </c>
      <c r="G17" s="25">
        <f t="shared" si="4"/>
        <v>0.20335545612937908</v>
      </c>
      <c r="H17" s="25">
        <f t="shared" si="4"/>
        <v>0.24405523784200633</v>
      </c>
      <c r="I17" s="25">
        <f t="shared" si="4"/>
        <v>0.29555328715452128</v>
      </c>
      <c r="J17" s="25">
        <f t="shared" si="4"/>
        <v>0.12882079755049131</v>
      </c>
      <c r="K17" s="25">
        <f t="shared" si="4"/>
        <v>0.16734891172573094</v>
      </c>
    </row>
    <row r="18" spans="1:11" ht="27.75" customHeight="1">
      <c r="A18" s="2">
        <v>11</v>
      </c>
      <c r="B18" s="4" t="s">
        <v>20</v>
      </c>
      <c r="C18" s="24">
        <v>1.302</v>
      </c>
      <c r="D18" s="24">
        <v>1.302</v>
      </c>
      <c r="E18" s="24">
        <v>1.302</v>
      </c>
      <c r="F18" s="24">
        <v>1.302</v>
      </c>
      <c r="G18" s="24">
        <v>1.302</v>
      </c>
      <c r="H18" s="24">
        <v>1.302</v>
      </c>
      <c r="I18" s="24">
        <v>1.302</v>
      </c>
      <c r="J18" s="24">
        <v>1.302</v>
      </c>
      <c r="K18" s="24">
        <v>1.302</v>
      </c>
    </row>
    <row r="19" spans="1:11" ht="27.75" customHeight="1">
      <c r="A19" s="2">
        <v>12</v>
      </c>
      <c r="B19" s="4" t="s">
        <v>21</v>
      </c>
      <c r="C19" s="25">
        <f>C8*C15*12*1.302/1000000</f>
        <v>22.719967703999998</v>
      </c>
      <c r="D19" s="25">
        <f t="shared" ref="D19:I19" si="5">D8*D15*12*1.302/1000000</f>
        <v>37.2024142056</v>
      </c>
      <c r="E19" s="25">
        <f>E8*E15*12*1.302/1000000</f>
        <v>32.396142139200002</v>
      </c>
      <c r="F19" s="25">
        <f t="shared" si="5"/>
        <v>39.787203456</v>
      </c>
      <c r="G19" s="25">
        <f t="shared" si="5"/>
        <v>44.257479840000002</v>
      </c>
      <c r="H19" s="25">
        <f t="shared" si="5"/>
        <v>49.169196720000002</v>
      </c>
      <c r="I19" s="25">
        <f t="shared" si="5"/>
        <v>54.135753840000007</v>
      </c>
      <c r="J19" s="25">
        <f>E19+F19+G19</f>
        <v>116.4408254352</v>
      </c>
      <c r="K19" s="25">
        <f>D19+E19+F19+G19+H19+I19</f>
        <v>256.94819020080001</v>
      </c>
    </row>
    <row r="20" spans="1:11" ht="36" customHeight="1">
      <c r="A20" s="2">
        <v>13</v>
      </c>
      <c r="B20" s="4" t="s">
        <v>22</v>
      </c>
      <c r="C20" s="24" t="s">
        <v>6</v>
      </c>
      <c r="D20" s="25" t="s">
        <v>6</v>
      </c>
      <c r="E20" s="25">
        <f>E19-D19</f>
        <v>-4.8062720663999983</v>
      </c>
      <c r="F20" s="25">
        <f>F19-D19</f>
        <v>2.5847892504000001</v>
      </c>
      <c r="G20" s="25">
        <f>G19-D19</f>
        <v>7.0550656344000018</v>
      </c>
      <c r="H20" s="25">
        <f>H19-D19</f>
        <v>11.966782514400002</v>
      </c>
      <c r="I20" s="25">
        <f>I19-D19</f>
        <v>16.933339634400006</v>
      </c>
      <c r="J20" s="25">
        <f>E20+F20+G20</f>
        <v>4.8335828184000036</v>
      </c>
      <c r="K20" s="25">
        <f>E20+F20+G20+H20+I20</f>
        <v>33.733704967200012</v>
      </c>
    </row>
    <row r="21" spans="1:11" ht="27.75" customHeight="1">
      <c r="A21" s="2">
        <v>14</v>
      </c>
      <c r="B21" s="4" t="s">
        <v>7</v>
      </c>
      <c r="C21" s="24" t="s">
        <v>6</v>
      </c>
      <c r="D21" s="24"/>
      <c r="E21" s="24"/>
      <c r="F21" s="24"/>
      <c r="G21" s="24"/>
      <c r="H21" s="24"/>
      <c r="I21" s="24"/>
      <c r="J21" s="25"/>
      <c r="K21" s="25"/>
    </row>
    <row r="22" spans="1:11" ht="54" customHeight="1">
      <c r="A22" s="30">
        <v>15</v>
      </c>
      <c r="B22" s="31" t="s">
        <v>23</v>
      </c>
      <c r="C22" s="24" t="s">
        <v>6</v>
      </c>
      <c r="D22" s="24">
        <v>0</v>
      </c>
      <c r="E22" s="37">
        <v>0</v>
      </c>
      <c r="F22" s="37">
        <v>2.52</v>
      </c>
      <c r="G22" s="37">
        <v>6.96</v>
      </c>
      <c r="H22" s="37">
        <v>12.1</v>
      </c>
      <c r="I22" s="37">
        <v>16.12</v>
      </c>
      <c r="J22" s="25">
        <f>E22+F22+G22</f>
        <v>9.48</v>
      </c>
      <c r="K22" s="25">
        <f>D22+E22+F22+G22+H22+I22</f>
        <v>37.700000000000003</v>
      </c>
    </row>
    <row r="23" spans="1:11" ht="38.25" customHeight="1">
      <c r="A23" s="22">
        <v>16</v>
      </c>
      <c r="B23" s="36" t="s">
        <v>24</v>
      </c>
      <c r="C23" s="24" t="s">
        <v>6</v>
      </c>
      <c r="D23" s="37">
        <f>D24+D25+D26</f>
        <v>0</v>
      </c>
      <c r="E23" s="37">
        <f>E24+E25+E26</f>
        <v>0</v>
      </c>
      <c r="F23" s="37">
        <f t="shared" ref="F23:K23" si="6">F24+F25+F26</f>
        <v>0.25</v>
      </c>
      <c r="G23" s="37">
        <f t="shared" si="6"/>
        <v>1.39</v>
      </c>
      <c r="H23" s="37">
        <f t="shared" si="6"/>
        <v>3.6300000000000003</v>
      </c>
      <c r="I23" s="37">
        <f t="shared" si="6"/>
        <v>4.84</v>
      </c>
      <c r="J23" s="37">
        <f t="shared" si="6"/>
        <v>1.64</v>
      </c>
      <c r="K23" s="37">
        <f t="shared" si="6"/>
        <v>10.110000000000001</v>
      </c>
    </row>
    <row r="24" spans="1:11" ht="27.75" customHeight="1">
      <c r="A24" s="22">
        <v>17</v>
      </c>
      <c r="B24" s="36" t="s">
        <v>39</v>
      </c>
      <c r="C24" s="24" t="s">
        <v>6</v>
      </c>
      <c r="D24" s="37">
        <v>0</v>
      </c>
      <c r="E24" s="37">
        <v>0</v>
      </c>
      <c r="F24" s="37">
        <v>0.04</v>
      </c>
      <c r="G24" s="37">
        <v>0.21</v>
      </c>
      <c r="H24" s="37">
        <v>0.54</v>
      </c>
      <c r="I24" s="37">
        <v>0.73</v>
      </c>
      <c r="J24" s="37">
        <f t="shared" ref="J24:J29" si="7">E24+F24+G24</f>
        <v>0.25</v>
      </c>
      <c r="K24" s="37">
        <f t="shared" ref="K24:K29" si="8">D24+E24+F24+G24+H24+I24</f>
        <v>1.52</v>
      </c>
    </row>
    <row r="25" spans="1:11" ht="53.25" customHeight="1">
      <c r="A25" s="22">
        <v>18</v>
      </c>
      <c r="B25" s="36" t="s">
        <v>40</v>
      </c>
      <c r="C25" s="24" t="s">
        <v>6</v>
      </c>
      <c r="D25" s="37">
        <v>0</v>
      </c>
      <c r="E25" s="37">
        <v>0</v>
      </c>
      <c r="F25" s="37">
        <v>0.06</v>
      </c>
      <c r="G25" s="37">
        <v>0.35</v>
      </c>
      <c r="H25" s="37">
        <v>0.91</v>
      </c>
      <c r="I25" s="37">
        <v>1.21</v>
      </c>
      <c r="J25" s="37">
        <f t="shared" si="7"/>
        <v>0.41</v>
      </c>
      <c r="K25" s="37">
        <f t="shared" si="8"/>
        <v>2.5300000000000002</v>
      </c>
    </row>
    <row r="26" spans="1:11" ht="36.75" customHeight="1">
      <c r="A26" s="22">
        <v>19</v>
      </c>
      <c r="B26" s="36" t="s">
        <v>31</v>
      </c>
      <c r="C26" s="24" t="s">
        <v>6</v>
      </c>
      <c r="D26" s="37">
        <v>0</v>
      </c>
      <c r="E26" s="37">
        <v>0</v>
      </c>
      <c r="F26" s="37">
        <v>0.15</v>
      </c>
      <c r="G26" s="37">
        <v>0.83</v>
      </c>
      <c r="H26" s="37">
        <v>2.1800000000000002</v>
      </c>
      <c r="I26" s="37">
        <v>2.9</v>
      </c>
      <c r="J26" s="37">
        <f t="shared" si="7"/>
        <v>0.98</v>
      </c>
      <c r="K26" s="37">
        <f t="shared" si="8"/>
        <v>6.0600000000000005</v>
      </c>
    </row>
    <row r="27" spans="1:11" ht="37.5" customHeight="1">
      <c r="A27" s="30">
        <v>20</v>
      </c>
      <c r="B27" s="38" t="s">
        <v>25</v>
      </c>
      <c r="C27" s="24" t="s">
        <v>6</v>
      </c>
      <c r="D27" s="37">
        <v>0</v>
      </c>
      <c r="E27" s="37">
        <v>0</v>
      </c>
      <c r="F27" s="37">
        <v>0.06</v>
      </c>
      <c r="G27" s="37">
        <v>0.09</v>
      </c>
      <c r="H27" s="37">
        <v>0.12</v>
      </c>
      <c r="I27" s="37">
        <v>0.16</v>
      </c>
      <c r="J27" s="37">
        <f t="shared" si="7"/>
        <v>0.15</v>
      </c>
      <c r="K27" s="37">
        <f t="shared" si="8"/>
        <v>0.43000000000000005</v>
      </c>
    </row>
    <row r="28" spans="1:11" ht="56.25" customHeight="1">
      <c r="A28" s="30">
        <v>21</v>
      </c>
      <c r="B28" s="38" t="s">
        <v>26</v>
      </c>
      <c r="C28" s="24" t="s">
        <v>6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f t="shared" si="7"/>
        <v>0</v>
      </c>
      <c r="K28" s="37">
        <f t="shared" si="8"/>
        <v>0</v>
      </c>
    </row>
    <row r="29" spans="1:11" ht="41.25" customHeight="1">
      <c r="A29" s="39">
        <v>22</v>
      </c>
      <c r="B29" s="40" t="s">
        <v>48</v>
      </c>
      <c r="C29" s="24" t="s">
        <v>6</v>
      </c>
      <c r="D29" s="52">
        <f t="shared" ref="D29:I29" si="9">D22+D27+D28</f>
        <v>0</v>
      </c>
      <c r="E29" s="52">
        <f>-(E22+E27+E28)</f>
        <v>0</v>
      </c>
      <c r="F29" s="52">
        <f t="shared" si="9"/>
        <v>2.58</v>
      </c>
      <c r="G29" s="52">
        <f t="shared" si="9"/>
        <v>7.05</v>
      </c>
      <c r="H29" s="52">
        <f t="shared" si="9"/>
        <v>12.219999999999999</v>
      </c>
      <c r="I29" s="52">
        <f t="shared" si="9"/>
        <v>16.28</v>
      </c>
      <c r="J29" s="51">
        <f t="shared" si="7"/>
        <v>9.629999999999999</v>
      </c>
      <c r="K29" s="51">
        <f t="shared" si="8"/>
        <v>38.129999999999995</v>
      </c>
    </row>
    <row r="30" spans="1:11" ht="58.5" customHeight="1">
      <c r="A30" s="22">
        <v>23</v>
      </c>
      <c r="B30" s="43" t="s">
        <v>53</v>
      </c>
      <c r="C30" s="24" t="s">
        <v>6</v>
      </c>
      <c r="D30" s="24" t="s">
        <v>6</v>
      </c>
      <c r="E30" s="24" t="s">
        <v>6</v>
      </c>
      <c r="F30" s="44">
        <v>10</v>
      </c>
      <c r="G30" s="44">
        <v>20</v>
      </c>
      <c r="H30" s="44">
        <v>30</v>
      </c>
      <c r="I30" s="44">
        <v>30</v>
      </c>
      <c r="J30" s="44">
        <f>J23/J29*100</f>
        <v>17.030114226375908</v>
      </c>
      <c r="K30" s="44">
        <f>K23/K29*100</f>
        <v>26.514555468135331</v>
      </c>
    </row>
    <row r="31" spans="1:11" hidden="1">
      <c r="A31" s="2">
        <v>29</v>
      </c>
      <c r="B31" s="43" t="s">
        <v>36</v>
      </c>
      <c r="C31" s="46"/>
      <c r="D31" s="46"/>
      <c r="E31" s="46">
        <v>34.07</v>
      </c>
      <c r="F31" s="46">
        <v>39.79</v>
      </c>
      <c r="G31" s="46">
        <v>44.25</v>
      </c>
      <c r="H31" s="46">
        <v>49.42</v>
      </c>
      <c r="I31" s="46">
        <v>53.48</v>
      </c>
      <c r="J31" s="46">
        <v>118.1</v>
      </c>
      <c r="K31" s="46">
        <v>258.2</v>
      </c>
    </row>
    <row r="32" spans="1:11" hidden="1">
      <c r="A32" s="2">
        <v>30</v>
      </c>
      <c r="B32" s="43" t="s">
        <v>37</v>
      </c>
      <c r="C32" s="46"/>
      <c r="D32" s="46"/>
      <c r="E32" s="46"/>
      <c r="F32" s="46"/>
      <c r="G32" s="46"/>
      <c r="H32" s="46"/>
      <c r="I32" s="46"/>
      <c r="J32" s="46"/>
      <c r="K32" s="46"/>
    </row>
    <row r="33" spans="1:19" ht="23.25" customHeight="1">
      <c r="A33" s="99" t="s">
        <v>8</v>
      </c>
      <c r="B33" s="99"/>
      <c r="C33" s="99"/>
      <c r="D33" s="99"/>
      <c r="E33" s="99"/>
      <c r="F33" s="99"/>
      <c r="G33" s="99"/>
      <c r="H33" s="99"/>
      <c r="I33" s="99"/>
      <c r="J33" s="99"/>
      <c r="K33" s="99"/>
    </row>
    <row r="34" spans="1:19" ht="36" customHeight="1">
      <c r="A34" s="2"/>
      <c r="B34" s="3" t="s">
        <v>0</v>
      </c>
      <c r="C34" s="3" t="s">
        <v>9</v>
      </c>
      <c r="D34" s="3" t="s">
        <v>10</v>
      </c>
      <c r="E34" s="3" t="s">
        <v>54</v>
      </c>
      <c r="F34" s="3" t="s">
        <v>1</v>
      </c>
      <c r="G34" s="3" t="s">
        <v>2</v>
      </c>
      <c r="H34" s="3" t="s">
        <v>3</v>
      </c>
      <c r="I34" s="3" t="s">
        <v>4</v>
      </c>
      <c r="J34" s="3" t="s">
        <v>11</v>
      </c>
      <c r="K34" s="3" t="s">
        <v>12</v>
      </c>
    </row>
    <row r="35" spans="1:19" ht="54.75" customHeight="1">
      <c r="A35" s="62"/>
      <c r="B35" s="63" t="s">
        <v>41</v>
      </c>
      <c r="C35" s="64" t="s">
        <v>42</v>
      </c>
      <c r="D35" s="65">
        <v>14.8</v>
      </c>
      <c r="E35" s="65">
        <v>15</v>
      </c>
      <c r="F35" s="65">
        <v>15</v>
      </c>
      <c r="G35" s="65">
        <v>15.7</v>
      </c>
      <c r="H35" s="65">
        <v>16</v>
      </c>
      <c r="I35" s="65">
        <v>16.3</v>
      </c>
      <c r="J35" s="64"/>
      <c r="K35" s="64"/>
    </row>
    <row r="36" spans="1:19" ht="129.75" customHeight="1">
      <c r="A36" s="2">
        <v>1</v>
      </c>
      <c r="B36" s="4" t="s">
        <v>28</v>
      </c>
      <c r="C36" s="5" t="s">
        <v>6</v>
      </c>
      <c r="D36" s="6">
        <f t="shared" ref="D36:I36" si="10">D37/D38</f>
        <v>17.824120603015075</v>
      </c>
      <c r="E36" s="6">
        <f t="shared" si="10"/>
        <v>19.701086956521738</v>
      </c>
      <c r="F36" s="6">
        <f t="shared" si="10"/>
        <v>19.095744680851062</v>
      </c>
      <c r="G36" s="6">
        <f t="shared" si="10"/>
        <v>19.100529100529101</v>
      </c>
      <c r="H36" s="6">
        <f t="shared" si="10"/>
        <v>19.417989417989418</v>
      </c>
      <c r="I36" s="6">
        <f t="shared" si="10"/>
        <v>19.417989417989418</v>
      </c>
      <c r="J36" s="5" t="s">
        <v>6</v>
      </c>
      <c r="K36" s="5" t="s">
        <v>6</v>
      </c>
      <c r="L36" s="98"/>
    </row>
    <row r="37" spans="1:19">
      <c r="A37" s="2">
        <v>2</v>
      </c>
      <c r="B37" s="7" t="s">
        <v>13</v>
      </c>
      <c r="C37" s="8" t="s">
        <v>6</v>
      </c>
      <c r="D37" s="9">
        <v>3547</v>
      </c>
      <c r="E37" s="9">
        <v>3625</v>
      </c>
      <c r="F37" s="9">
        <v>3590</v>
      </c>
      <c r="G37" s="9">
        <v>3610</v>
      </c>
      <c r="H37" s="9">
        <v>3670</v>
      </c>
      <c r="I37" s="9">
        <v>3670</v>
      </c>
      <c r="J37" s="10">
        <f>E37+F37+G37</f>
        <v>10825</v>
      </c>
      <c r="K37" s="10">
        <f>D37+E37+F37+G37+H37+I37</f>
        <v>21712</v>
      </c>
      <c r="L37" s="98"/>
    </row>
    <row r="38" spans="1:19" ht="34.5">
      <c r="A38" s="2">
        <v>3</v>
      </c>
      <c r="B38" s="4" t="s">
        <v>14</v>
      </c>
      <c r="C38" s="11">
        <v>221</v>
      </c>
      <c r="D38" s="11">
        <v>199</v>
      </c>
      <c r="E38" s="11">
        <v>184</v>
      </c>
      <c r="F38" s="11">
        <v>188</v>
      </c>
      <c r="G38" s="11">
        <v>189</v>
      </c>
      <c r="H38" s="11">
        <v>189</v>
      </c>
      <c r="I38" s="11">
        <v>189</v>
      </c>
      <c r="J38" s="5" t="s">
        <v>6</v>
      </c>
      <c r="K38" s="12" t="s">
        <v>6</v>
      </c>
      <c r="M38" s="13"/>
      <c r="N38" s="13"/>
      <c r="O38" s="13"/>
      <c r="P38" s="13"/>
      <c r="Q38" s="13"/>
      <c r="R38" s="13"/>
      <c r="S38" s="14"/>
    </row>
    <row r="39" spans="1:19" ht="30" hidden="1" customHeight="1">
      <c r="A39" s="2">
        <v>7</v>
      </c>
      <c r="B39" s="4" t="s">
        <v>34</v>
      </c>
      <c r="C39" s="15">
        <v>30159</v>
      </c>
      <c r="D39" s="15">
        <v>29843</v>
      </c>
      <c r="E39" s="15">
        <v>29545</v>
      </c>
      <c r="F39" s="15">
        <v>29550</v>
      </c>
      <c r="G39" s="15">
        <v>29845</v>
      </c>
      <c r="H39" s="15">
        <v>29845</v>
      </c>
      <c r="I39" s="15">
        <v>29845</v>
      </c>
      <c r="J39" s="15">
        <f>E39+F39+G39</f>
        <v>88940</v>
      </c>
      <c r="K39" s="15">
        <f>D39+E39+F39+G39+H39+I39</f>
        <v>178473</v>
      </c>
    </row>
    <row r="40" spans="1:19" ht="69">
      <c r="A40" s="2">
        <v>4</v>
      </c>
      <c r="B40" s="4" t="s">
        <v>15</v>
      </c>
      <c r="C40" s="5" t="s">
        <v>6</v>
      </c>
      <c r="D40" s="17">
        <v>100</v>
      </c>
      <c r="E40" s="17">
        <v>100</v>
      </c>
      <c r="F40" s="17">
        <v>100</v>
      </c>
      <c r="G40" s="17">
        <v>100</v>
      </c>
      <c r="H40" s="17">
        <v>100</v>
      </c>
      <c r="I40" s="17">
        <v>100</v>
      </c>
      <c r="J40" s="8" t="s">
        <v>6</v>
      </c>
      <c r="K40" s="8" t="s">
        <v>6</v>
      </c>
    </row>
    <row r="41" spans="1:19" ht="51.75" hidden="1">
      <c r="A41" s="2">
        <v>9</v>
      </c>
      <c r="B41" s="4" t="s">
        <v>16</v>
      </c>
      <c r="C41" s="6">
        <v>100</v>
      </c>
      <c r="D41" s="18">
        <v>100</v>
      </c>
      <c r="E41" s="17">
        <v>100</v>
      </c>
      <c r="F41" s="17">
        <v>100</v>
      </c>
      <c r="G41" s="17">
        <v>100</v>
      </c>
      <c r="H41" s="17">
        <v>100</v>
      </c>
      <c r="I41" s="17">
        <v>100</v>
      </c>
      <c r="J41" s="8" t="s">
        <v>6</v>
      </c>
      <c r="K41" s="8" t="s">
        <v>6</v>
      </c>
    </row>
    <row r="42" spans="1:19" ht="34.5">
      <c r="A42" s="2">
        <v>5</v>
      </c>
      <c r="B42" s="4" t="s">
        <v>44</v>
      </c>
      <c r="C42" s="5" t="s">
        <v>6</v>
      </c>
      <c r="D42" s="17">
        <v>102.1</v>
      </c>
      <c r="E42" s="74">
        <f>E45/E43*100</f>
        <v>100.12237411956907</v>
      </c>
      <c r="F42" s="74">
        <f>F45/F43*100</f>
        <v>100</v>
      </c>
      <c r="G42" s="74">
        <f>G45/G43*100</f>
        <v>100</v>
      </c>
      <c r="H42" s="74">
        <f>H45/H43*100</f>
        <v>100</v>
      </c>
      <c r="I42" s="74">
        <f>I45/I43*100</f>
        <v>99.993376459938617</v>
      </c>
      <c r="J42" s="8" t="s">
        <v>6</v>
      </c>
      <c r="K42" s="8" t="s">
        <v>6</v>
      </c>
    </row>
    <row r="43" spans="1:19" ht="34.5">
      <c r="A43" s="2">
        <v>6</v>
      </c>
      <c r="B43" s="4" t="s">
        <v>17</v>
      </c>
      <c r="C43" s="19">
        <v>27446.6</v>
      </c>
      <c r="D43" s="19">
        <v>29969.599999999999</v>
      </c>
      <c r="E43" s="19">
        <v>32441.5</v>
      </c>
      <c r="F43" s="19">
        <v>33784.800000000003</v>
      </c>
      <c r="G43" s="19">
        <v>37028</v>
      </c>
      <c r="H43" s="19">
        <v>41138</v>
      </c>
      <c r="I43" s="19">
        <v>45293</v>
      </c>
      <c r="J43" s="8" t="s">
        <v>6</v>
      </c>
      <c r="K43" s="8" t="s">
        <v>6</v>
      </c>
    </row>
    <row r="44" spans="1:19">
      <c r="A44" s="2">
        <v>7</v>
      </c>
      <c r="B44" s="4" t="s">
        <v>5</v>
      </c>
      <c r="C44" s="8" t="s">
        <v>6</v>
      </c>
      <c r="D44" s="20">
        <f t="shared" ref="D44:I44" si="11">D43/C43*100</f>
        <v>109.19239541509695</v>
      </c>
      <c r="E44" s="20">
        <f t="shared" si="11"/>
        <v>108.24802466499386</v>
      </c>
      <c r="F44" s="20">
        <f t="shared" si="11"/>
        <v>104.14068400043155</v>
      </c>
      <c r="G44" s="20">
        <f t="shared" si="11"/>
        <v>109.59958324453601</v>
      </c>
      <c r="H44" s="20">
        <f t="shared" si="11"/>
        <v>111.09970832883222</v>
      </c>
      <c r="I44" s="20">
        <f t="shared" si="11"/>
        <v>110.10015071223687</v>
      </c>
      <c r="J44" s="8" t="s">
        <v>6</v>
      </c>
      <c r="K44" s="8" t="s">
        <v>6</v>
      </c>
    </row>
    <row r="45" spans="1:19" ht="34.5">
      <c r="A45" s="2">
        <v>8</v>
      </c>
      <c r="B45" s="4" t="s">
        <v>18</v>
      </c>
      <c r="C45" s="19">
        <v>27275</v>
      </c>
      <c r="D45" s="19">
        <v>30585.5</v>
      </c>
      <c r="E45" s="19">
        <v>32481.200000000001</v>
      </c>
      <c r="F45" s="19">
        <v>33784.800000000003</v>
      </c>
      <c r="G45" s="19">
        <v>37028</v>
      </c>
      <c r="H45" s="19">
        <v>41138</v>
      </c>
      <c r="I45" s="19">
        <v>45290</v>
      </c>
      <c r="J45" s="8" t="s">
        <v>6</v>
      </c>
      <c r="K45" s="8" t="s">
        <v>6</v>
      </c>
      <c r="M45" s="66"/>
    </row>
    <row r="46" spans="1:19">
      <c r="A46" s="2">
        <v>9</v>
      </c>
      <c r="B46" s="4" t="s">
        <v>5</v>
      </c>
      <c r="C46" s="8" t="s">
        <v>6</v>
      </c>
      <c r="D46" s="20">
        <f t="shared" ref="D46:I46" si="12">D45/C45*100</f>
        <v>112.13748854262144</v>
      </c>
      <c r="E46" s="20">
        <f t="shared" si="12"/>
        <v>106.19803501659284</v>
      </c>
      <c r="F46" s="20">
        <f t="shared" si="12"/>
        <v>104.01339851975912</v>
      </c>
      <c r="G46" s="20">
        <f t="shared" si="12"/>
        <v>109.59958324453601</v>
      </c>
      <c r="H46" s="20">
        <f t="shared" si="12"/>
        <v>111.09970832883222</v>
      </c>
      <c r="I46" s="20">
        <f t="shared" si="12"/>
        <v>110.0928581846468</v>
      </c>
      <c r="J46" s="8" t="s">
        <v>6</v>
      </c>
      <c r="K46" s="8" t="s">
        <v>6</v>
      </c>
      <c r="M46" s="67"/>
      <c r="N46" s="21"/>
      <c r="O46" s="21"/>
      <c r="P46" s="21"/>
      <c r="Q46" s="21"/>
      <c r="R46" s="21"/>
    </row>
    <row r="47" spans="1:19" s="26" customFormat="1" ht="51.75">
      <c r="A47" s="22">
        <v>10</v>
      </c>
      <c r="B47" s="23" t="s">
        <v>19</v>
      </c>
      <c r="C47" s="24" t="s">
        <v>6</v>
      </c>
      <c r="D47" s="24" t="s">
        <v>6</v>
      </c>
      <c r="E47" s="25">
        <f t="shared" ref="E47:K47" si="13">E57/E49*100</f>
        <v>0.7603546912309902</v>
      </c>
      <c r="F47" s="25">
        <f t="shared" si="13"/>
        <v>0.50384687869013345</v>
      </c>
      <c r="G47" s="25">
        <f t="shared" si="13"/>
        <v>0.59446880139331859</v>
      </c>
      <c r="H47" s="25">
        <f t="shared" si="13"/>
        <v>0.74910756694998604</v>
      </c>
      <c r="I47" s="25">
        <f t="shared" si="13"/>
        <v>0.94961456215668583</v>
      </c>
      <c r="J47" s="25">
        <f t="shared" si="13"/>
        <v>0.61598524201071625</v>
      </c>
      <c r="K47" s="25">
        <f t="shared" si="13"/>
        <v>0.61937793667041607</v>
      </c>
      <c r="L47" s="72"/>
      <c r="M47" s="27"/>
      <c r="N47" s="27"/>
      <c r="O47" s="27"/>
      <c r="P47" s="27"/>
      <c r="Q47" s="27"/>
      <c r="R47" s="27"/>
      <c r="S47" s="27"/>
    </row>
    <row r="48" spans="1:19">
      <c r="A48" s="2">
        <v>11</v>
      </c>
      <c r="B48" s="4" t="s">
        <v>20</v>
      </c>
      <c r="C48" s="8">
        <v>1.302</v>
      </c>
      <c r="D48" s="8">
        <v>1.302</v>
      </c>
      <c r="E48" s="8">
        <v>1.302</v>
      </c>
      <c r="F48" s="8">
        <v>1.302</v>
      </c>
      <c r="G48" s="8">
        <v>1.302</v>
      </c>
      <c r="H48" s="8">
        <v>1.302</v>
      </c>
      <c r="I48" s="8">
        <v>1.302</v>
      </c>
      <c r="J48" s="8">
        <v>1.302</v>
      </c>
      <c r="K48" s="8">
        <v>1.302</v>
      </c>
    </row>
    <row r="49" spans="1:21" ht="23.25" customHeight="1">
      <c r="A49" s="2">
        <v>12</v>
      </c>
      <c r="B49" s="4" t="s">
        <v>21</v>
      </c>
      <c r="C49" s="28">
        <f>C38*C45*12*1.302/1000000</f>
        <v>94.177956600000016</v>
      </c>
      <c r="D49" s="28">
        <f t="shared" ref="D49:I49" si="14">D38*D45*12*1.302/1000000</f>
        <v>95.095702548000006</v>
      </c>
      <c r="E49" s="28">
        <f t="shared" si="14"/>
        <v>93.37747345919999</v>
      </c>
      <c r="F49" s="28">
        <f t="shared" si="14"/>
        <v>99.236498457600007</v>
      </c>
      <c r="G49" s="28">
        <f t="shared" si="14"/>
        <v>109.341314208</v>
      </c>
      <c r="H49" s="28">
        <f t="shared" si="14"/>
        <v>121.477881168</v>
      </c>
      <c r="I49" s="28">
        <f t="shared" si="14"/>
        <v>133.73847143999998</v>
      </c>
      <c r="J49" s="28">
        <f>E49+F49+G49</f>
        <v>301.95528612479995</v>
      </c>
      <c r="K49" s="28">
        <f>D49+E49+F49+G49+H49+I49</f>
        <v>652.2673412808</v>
      </c>
    </row>
    <row r="50" spans="1:21" ht="34.5">
      <c r="A50" s="2">
        <v>13</v>
      </c>
      <c r="B50" s="4" t="s">
        <v>22</v>
      </c>
      <c r="C50" s="8" t="s">
        <v>6</v>
      </c>
      <c r="D50" s="8" t="s">
        <v>6</v>
      </c>
      <c r="E50" s="18">
        <f>E49-D49</f>
        <v>-1.7182290888000153</v>
      </c>
      <c r="F50" s="18">
        <f>F49-D49</f>
        <v>4.1407959096000013</v>
      </c>
      <c r="G50" s="18">
        <f>G49-D49</f>
        <v>14.245611659999994</v>
      </c>
      <c r="H50" s="18">
        <f>H49-D49</f>
        <v>26.382178619999991</v>
      </c>
      <c r="I50" s="18">
        <f>I49-D49</f>
        <v>38.642768891999978</v>
      </c>
      <c r="J50" s="18">
        <f>E50+F50+G50</f>
        <v>16.66817848079998</v>
      </c>
      <c r="K50" s="18">
        <f>E50+F50+G50+H50+I50</f>
        <v>81.693125992799949</v>
      </c>
      <c r="M50" s="29"/>
    </row>
    <row r="51" spans="1:21">
      <c r="A51" s="2">
        <v>14</v>
      </c>
      <c r="B51" s="4" t="s">
        <v>7</v>
      </c>
      <c r="C51" s="8" t="s">
        <v>6</v>
      </c>
      <c r="D51" s="8"/>
      <c r="E51" s="8"/>
      <c r="F51" s="8"/>
      <c r="G51" s="8"/>
      <c r="H51" s="8"/>
      <c r="I51" s="8"/>
      <c r="J51" s="18"/>
      <c r="K51" s="18"/>
    </row>
    <row r="52" spans="1:21" s="26" customFormat="1" ht="51.75">
      <c r="A52" s="30">
        <v>15</v>
      </c>
      <c r="B52" s="31" t="s">
        <v>23</v>
      </c>
      <c r="C52" s="32" t="s">
        <v>6</v>
      </c>
      <c r="D52" s="32" t="s">
        <v>6</v>
      </c>
      <c r="E52" s="33">
        <f>E53</f>
        <v>0.03</v>
      </c>
      <c r="F52" s="33">
        <v>10.49</v>
      </c>
      <c r="G52" s="33">
        <v>19.489999999999998</v>
      </c>
      <c r="H52" s="33">
        <v>31.68</v>
      </c>
      <c r="I52" s="33">
        <v>44.6</v>
      </c>
      <c r="J52" s="34">
        <f>E52+F52+G52</f>
        <v>30.009999999999998</v>
      </c>
      <c r="K52" s="34">
        <f>E52+F52+G52+H52+I52</f>
        <v>106.28999999999999</v>
      </c>
      <c r="L52" s="72"/>
      <c r="N52" s="35"/>
    </row>
    <row r="53" spans="1:21" s="26" customFormat="1" ht="34.5">
      <c r="A53" s="22">
        <v>16</v>
      </c>
      <c r="B53" s="36" t="s">
        <v>24</v>
      </c>
      <c r="C53" s="24" t="s">
        <v>6</v>
      </c>
      <c r="D53" s="24" t="s">
        <v>6</v>
      </c>
      <c r="E53" s="37">
        <f t="shared" ref="E53:K53" si="15">E54+E55+E56</f>
        <v>0.03</v>
      </c>
      <c r="F53" s="37">
        <f t="shared" si="15"/>
        <v>1.1000000000000001</v>
      </c>
      <c r="G53" s="37">
        <f t="shared" si="15"/>
        <v>4.0299999999999994</v>
      </c>
      <c r="H53" s="37">
        <f t="shared" si="15"/>
        <v>9.7800000000000011</v>
      </c>
      <c r="I53" s="37">
        <f t="shared" si="15"/>
        <v>13.76</v>
      </c>
      <c r="J53" s="37">
        <f t="shared" si="15"/>
        <v>5.16</v>
      </c>
      <c r="K53" s="37">
        <f t="shared" si="15"/>
        <v>28.7</v>
      </c>
      <c r="L53" s="72"/>
    </row>
    <row r="54" spans="1:21" s="26" customFormat="1">
      <c r="A54" s="22">
        <v>17</v>
      </c>
      <c r="B54" s="36" t="s">
        <v>39</v>
      </c>
      <c r="C54" s="24" t="s">
        <v>6</v>
      </c>
      <c r="D54" s="24" t="s">
        <v>6</v>
      </c>
      <c r="E54" s="37">
        <v>0</v>
      </c>
      <c r="F54" s="37">
        <v>0.16</v>
      </c>
      <c r="G54" s="37">
        <v>0.6</v>
      </c>
      <c r="H54" s="37">
        <v>1.47</v>
      </c>
      <c r="I54" s="37">
        <v>2.06</v>
      </c>
      <c r="J54" s="37">
        <f>E54+F54+G54</f>
        <v>0.76</v>
      </c>
      <c r="K54" s="37">
        <f>E54+F54+G54+H54+I54</f>
        <v>4.29</v>
      </c>
      <c r="L54" s="72"/>
    </row>
    <row r="55" spans="1:21" s="26" customFormat="1" ht="56.25" customHeight="1">
      <c r="A55" s="22">
        <v>18</v>
      </c>
      <c r="B55" s="36" t="s">
        <v>40</v>
      </c>
      <c r="C55" s="24" t="s">
        <v>6</v>
      </c>
      <c r="D55" s="24" t="s">
        <v>6</v>
      </c>
      <c r="E55" s="37">
        <v>0.03</v>
      </c>
      <c r="F55" s="37">
        <v>0.28000000000000003</v>
      </c>
      <c r="G55" s="37">
        <v>1.01</v>
      </c>
      <c r="H55" s="37">
        <v>2.44</v>
      </c>
      <c r="I55" s="37">
        <v>3.44</v>
      </c>
      <c r="J55" s="37">
        <f>E55+F55+G55</f>
        <v>1.32</v>
      </c>
      <c r="K55" s="37">
        <f>E55+F55+G55+H55+I55</f>
        <v>7.1999999999999993</v>
      </c>
      <c r="L55" s="72"/>
    </row>
    <row r="56" spans="1:21" s="26" customFormat="1" ht="35.25" customHeight="1">
      <c r="A56" s="22">
        <v>19</v>
      </c>
      <c r="B56" s="36" t="s">
        <v>31</v>
      </c>
      <c r="C56" s="24" t="s">
        <v>6</v>
      </c>
      <c r="D56" s="24" t="s">
        <v>6</v>
      </c>
      <c r="E56" s="37">
        <v>0</v>
      </c>
      <c r="F56" s="37">
        <v>0.66</v>
      </c>
      <c r="G56" s="37">
        <v>2.42</v>
      </c>
      <c r="H56" s="37">
        <v>5.87</v>
      </c>
      <c r="I56" s="37">
        <v>8.26</v>
      </c>
      <c r="J56" s="37">
        <f>E56+F56+G56</f>
        <v>3.08</v>
      </c>
      <c r="K56" s="37">
        <f>E56+F56+G56+H56+I56</f>
        <v>17.21</v>
      </c>
      <c r="L56" s="72"/>
    </row>
    <row r="57" spans="1:21" s="26" customFormat="1" ht="34.5" customHeight="1">
      <c r="A57" s="30">
        <v>20</v>
      </c>
      <c r="B57" s="38" t="s">
        <v>25</v>
      </c>
      <c r="C57" s="32" t="s">
        <v>6</v>
      </c>
      <c r="D57" s="32" t="s">
        <v>6</v>
      </c>
      <c r="E57" s="33">
        <v>0.71</v>
      </c>
      <c r="F57" s="33">
        <v>0.5</v>
      </c>
      <c r="G57" s="33">
        <v>0.65</v>
      </c>
      <c r="H57" s="33">
        <v>0.91</v>
      </c>
      <c r="I57" s="33">
        <v>1.27</v>
      </c>
      <c r="J57" s="33">
        <f>E57+F57+G57</f>
        <v>1.8599999999999999</v>
      </c>
      <c r="K57" s="33">
        <f>E57+F57+G57+H57+I57</f>
        <v>4.04</v>
      </c>
      <c r="L57" s="72"/>
      <c r="M57" s="27"/>
      <c r="N57" s="27"/>
      <c r="O57" s="27"/>
      <c r="P57" s="27"/>
      <c r="Q57" s="27"/>
    </row>
    <row r="58" spans="1:21" s="26" customFormat="1" ht="51.75">
      <c r="A58" s="30">
        <v>21</v>
      </c>
      <c r="B58" s="38" t="s">
        <v>26</v>
      </c>
      <c r="C58" s="32" t="s">
        <v>6</v>
      </c>
      <c r="D58" s="32" t="s">
        <v>6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f>J59-J52-J57</f>
        <v>0</v>
      </c>
      <c r="K58" s="33">
        <f>K59-K52-K57</f>
        <v>0</v>
      </c>
      <c r="L58" s="72"/>
      <c r="M58" s="27"/>
      <c r="N58" s="27"/>
      <c r="O58" s="27"/>
      <c r="P58" s="27"/>
      <c r="Q58" s="27"/>
    </row>
    <row r="59" spans="1:21" s="26" customFormat="1" ht="34.5">
      <c r="A59" s="39">
        <v>22</v>
      </c>
      <c r="B59" s="40" t="s">
        <v>48</v>
      </c>
      <c r="C59" s="41" t="s">
        <v>6</v>
      </c>
      <c r="D59" s="41" t="s">
        <v>6</v>
      </c>
      <c r="E59" s="42">
        <f>E52+E57+E58</f>
        <v>0.74</v>
      </c>
      <c r="F59" s="42">
        <f>F52+F57+F58</f>
        <v>10.99</v>
      </c>
      <c r="G59" s="42">
        <f>G52+G57+G58</f>
        <v>20.139999999999997</v>
      </c>
      <c r="H59" s="42">
        <f>H52+H57+H58</f>
        <v>32.589999999999996</v>
      </c>
      <c r="I59" s="42">
        <f>I52+I57+I58</f>
        <v>45.870000000000005</v>
      </c>
      <c r="J59" s="42">
        <f>E59+F59+G59</f>
        <v>31.869999999999997</v>
      </c>
      <c r="K59" s="42">
        <f>E59+F59+G59+H59+I59</f>
        <v>110.33</v>
      </c>
      <c r="L59" s="72"/>
    </row>
    <row r="60" spans="1:21" s="26" customFormat="1" ht="51.75">
      <c r="A60" s="22">
        <v>23</v>
      </c>
      <c r="B60" s="43" t="s">
        <v>53</v>
      </c>
      <c r="C60" s="24" t="s">
        <v>6</v>
      </c>
      <c r="D60" s="24" t="s">
        <v>6</v>
      </c>
      <c r="E60" s="44">
        <f>E53/E59*100</f>
        <v>4.0540540540540544</v>
      </c>
      <c r="F60" s="44">
        <v>10</v>
      </c>
      <c r="G60" s="44">
        <v>20</v>
      </c>
      <c r="H60" s="44">
        <v>30</v>
      </c>
      <c r="I60" s="44">
        <f>I53/I59*100</f>
        <v>29.997819925877479</v>
      </c>
      <c r="J60" s="44">
        <f>J53/J59*100</f>
        <v>16.190775023533106</v>
      </c>
      <c r="K60" s="44">
        <f>K53/K59*100</f>
        <v>26.012870479470678</v>
      </c>
      <c r="L60" s="72"/>
      <c r="M60" s="45"/>
      <c r="N60" s="45"/>
      <c r="O60" s="45"/>
      <c r="P60" s="45"/>
      <c r="Q60" s="45"/>
      <c r="R60" s="45"/>
      <c r="S60" s="45"/>
      <c r="T60" s="45"/>
      <c r="U60" s="45"/>
    </row>
    <row r="61" spans="1:21" ht="31.5" hidden="1" customHeight="1">
      <c r="A61" s="2">
        <v>29</v>
      </c>
      <c r="B61" s="43" t="s">
        <v>36</v>
      </c>
      <c r="C61" s="46">
        <v>94.18</v>
      </c>
      <c r="D61" s="46">
        <v>95.1</v>
      </c>
      <c r="E61" s="46">
        <v>98.71</v>
      </c>
      <c r="F61" s="46">
        <v>106.09</v>
      </c>
      <c r="G61" s="46">
        <v>115.24</v>
      </c>
      <c r="H61" s="46">
        <v>127.68</v>
      </c>
      <c r="I61" s="46">
        <v>140.96</v>
      </c>
      <c r="J61" s="46">
        <v>320.04000000000002</v>
      </c>
      <c r="K61" s="46">
        <v>683.79</v>
      </c>
    </row>
    <row r="62" spans="1:21" ht="31.5" hidden="1" customHeight="1">
      <c r="A62" s="2">
        <v>30</v>
      </c>
      <c r="B62" s="43" t="s">
        <v>37</v>
      </c>
      <c r="C62" s="46"/>
      <c r="D62" s="46"/>
      <c r="E62" s="46"/>
      <c r="F62" s="46"/>
      <c r="G62" s="46"/>
      <c r="H62" s="46"/>
      <c r="I62" s="46"/>
      <c r="J62" s="46"/>
      <c r="K62" s="46"/>
    </row>
    <row r="63" spans="1:21" ht="21.75" customHeight="1">
      <c r="A63" s="100" t="s">
        <v>49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</row>
    <row r="64" spans="1:21" ht="34.5">
      <c r="A64" s="2"/>
      <c r="B64" s="3" t="s">
        <v>0</v>
      </c>
      <c r="C64" s="3" t="s">
        <v>9</v>
      </c>
      <c r="D64" s="3" t="s">
        <v>10</v>
      </c>
      <c r="E64" s="3" t="s">
        <v>54</v>
      </c>
      <c r="F64" s="3" t="s">
        <v>1</v>
      </c>
      <c r="G64" s="3" t="s">
        <v>2</v>
      </c>
      <c r="H64" s="3" t="s">
        <v>3</v>
      </c>
      <c r="I64" s="3" t="s">
        <v>4</v>
      </c>
      <c r="J64" s="3" t="s">
        <v>11</v>
      </c>
      <c r="K64" s="3" t="s">
        <v>12</v>
      </c>
    </row>
    <row r="65" spans="1:13" ht="34.5">
      <c r="A65" s="62"/>
      <c r="B65" s="63" t="s">
        <v>41</v>
      </c>
      <c r="C65" s="64" t="s">
        <v>42</v>
      </c>
      <c r="D65" s="65">
        <v>89.7</v>
      </c>
      <c r="E65" s="65">
        <v>102.1</v>
      </c>
      <c r="F65" s="65">
        <v>102.1</v>
      </c>
      <c r="G65" s="65">
        <v>95.1</v>
      </c>
      <c r="H65" s="65">
        <v>97.5</v>
      </c>
      <c r="I65" s="65">
        <v>100.4</v>
      </c>
      <c r="J65" s="64"/>
      <c r="K65" s="64"/>
    </row>
    <row r="66" spans="1:13" ht="130.5" customHeight="1">
      <c r="A66" s="2">
        <v>1</v>
      </c>
      <c r="B66" s="4" t="s">
        <v>28</v>
      </c>
      <c r="C66" s="53" t="s">
        <v>6</v>
      </c>
      <c r="D66" s="10">
        <f t="shared" ref="D66:I66" si="16">D67/D68</f>
        <v>71.666666666666671</v>
      </c>
      <c r="E66" s="10">
        <f t="shared" si="16"/>
        <v>61.428571428571431</v>
      </c>
      <c r="F66" s="10">
        <f t="shared" si="16"/>
        <v>93.375</v>
      </c>
      <c r="G66" s="10">
        <f t="shared" si="16"/>
        <v>95.125</v>
      </c>
      <c r="H66" s="10">
        <f t="shared" si="16"/>
        <v>97.5</v>
      </c>
      <c r="I66" s="10">
        <f t="shared" si="16"/>
        <v>100.5</v>
      </c>
      <c r="J66" s="3" t="s">
        <v>32</v>
      </c>
      <c r="K66" s="3" t="s">
        <v>32</v>
      </c>
    </row>
    <row r="67" spans="1:13">
      <c r="A67" s="2">
        <v>2</v>
      </c>
      <c r="B67" s="4" t="s">
        <v>13</v>
      </c>
      <c r="C67" s="54" t="s">
        <v>6</v>
      </c>
      <c r="D67" s="55">
        <v>430</v>
      </c>
      <c r="E67" s="55">
        <v>430</v>
      </c>
      <c r="F67" s="55">
        <v>747</v>
      </c>
      <c r="G67" s="55">
        <v>761</v>
      </c>
      <c r="H67" s="55">
        <v>780</v>
      </c>
      <c r="I67" s="55">
        <v>804</v>
      </c>
      <c r="J67" s="55" t="e">
        <f>[1]ДОО!J42+[1]ДОК!J42+[1]ДОФ!J42</f>
        <v>#REF!</v>
      </c>
      <c r="K67" s="55" t="e">
        <f>[1]ДОО!K42+[1]ДОК!K42+[1]ДОФ!K42</f>
        <v>#REF!</v>
      </c>
    </row>
    <row r="68" spans="1:13" ht="105.75" customHeight="1">
      <c r="A68" s="2">
        <v>3</v>
      </c>
      <c r="B68" s="4" t="s">
        <v>14</v>
      </c>
      <c r="C68" s="53" t="s">
        <v>6</v>
      </c>
      <c r="D68" s="55">
        <v>6</v>
      </c>
      <c r="E68" s="55">
        <v>7</v>
      </c>
      <c r="F68" s="55">
        <v>8</v>
      </c>
      <c r="G68" s="55">
        <v>8</v>
      </c>
      <c r="H68" s="55">
        <v>8</v>
      </c>
      <c r="I68" s="55">
        <v>8</v>
      </c>
      <c r="J68" s="55" t="e">
        <f>[1]ДОО!J43+[1]ДОК!J43+[1]ДОФ!J43</f>
        <v>#REF!</v>
      </c>
      <c r="K68" s="55" t="e">
        <f>[1]ДОО!K43+[1]ДОК!K43+[1]ДОФ!K43</f>
        <v>#REF!</v>
      </c>
      <c r="L68" s="72"/>
    </row>
    <row r="69" spans="1:13">
      <c r="A69" s="22">
        <v>4</v>
      </c>
      <c r="B69" s="4" t="s">
        <v>34</v>
      </c>
      <c r="C69" s="15">
        <v>30159</v>
      </c>
      <c r="D69" s="15">
        <v>29843</v>
      </c>
      <c r="E69" s="15">
        <v>29415</v>
      </c>
      <c r="F69" s="15">
        <v>29550</v>
      </c>
      <c r="G69" s="15">
        <v>29845</v>
      </c>
      <c r="H69" s="15">
        <v>29845</v>
      </c>
      <c r="I69" s="15">
        <v>29845</v>
      </c>
      <c r="J69" s="55" t="e">
        <f>[1]ДОО!J47+[1]ДОК!J47+[1]ДОФ!J47</f>
        <v>#REF!</v>
      </c>
      <c r="K69" s="55" t="e">
        <f>[1]ДОО!K47+[1]ДОК!K47+[1]ДОФ!K47</f>
        <v>#REF!</v>
      </c>
    </row>
    <row r="70" spans="1:13" s="70" customFormat="1" ht="51.75">
      <c r="A70" s="68">
        <v>5</v>
      </c>
      <c r="B70" s="4" t="s">
        <v>43</v>
      </c>
      <c r="C70" s="3">
        <v>0</v>
      </c>
      <c r="D70" s="3">
        <v>0</v>
      </c>
      <c r="E70" s="3">
        <v>80</v>
      </c>
      <c r="F70" s="3">
        <v>85</v>
      </c>
      <c r="G70" s="3">
        <v>90</v>
      </c>
      <c r="H70" s="3">
        <v>100</v>
      </c>
      <c r="I70" s="3">
        <v>100</v>
      </c>
      <c r="J70" s="3" t="s">
        <v>32</v>
      </c>
      <c r="K70" s="3" t="s">
        <v>32</v>
      </c>
      <c r="L70" s="73"/>
      <c r="M70" s="69"/>
    </row>
    <row r="71" spans="1:13" ht="51.75">
      <c r="A71" s="2">
        <v>6</v>
      </c>
      <c r="B71" s="4" t="s">
        <v>16</v>
      </c>
      <c r="C71" s="3">
        <v>58</v>
      </c>
      <c r="D71" s="3">
        <v>75</v>
      </c>
      <c r="E71" s="3">
        <v>80</v>
      </c>
      <c r="F71" s="3">
        <v>85</v>
      </c>
      <c r="G71" s="3">
        <v>90</v>
      </c>
      <c r="H71" s="3">
        <v>95</v>
      </c>
      <c r="I71" s="3">
        <v>100</v>
      </c>
      <c r="J71" s="3" t="s">
        <v>32</v>
      </c>
      <c r="K71" s="3" t="s">
        <v>32</v>
      </c>
    </row>
    <row r="72" spans="1:13" ht="34.5">
      <c r="A72" s="2">
        <v>7</v>
      </c>
      <c r="B72" s="4" t="s">
        <v>35</v>
      </c>
      <c r="C72" s="56">
        <f>C75/C73*100</f>
        <v>58.668606766096765</v>
      </c>
      <c r="D72" s="57">
        <v>82.9</v>
      </c>
      <c r="E72" s="57">
        <v>94.5</v>
      </c>
      <c r="F72" s="57">
        <v>90.8</v>
      </c>
      <c r="G72" s="57">
        <v>90</v>
      </c>
      <c r="H72" s="57">
        <v>100</v>
      </c>
      <c r="I72" s="57">
        <v>100</v>
      </c>
      <c r="J72" s="3" t="s">
        <v>32</v>
      </c>
      <c r="K72" s="3" t="s">
        <v>32</v>
      </c>
    </row>
    <row r="73" spans="1:13" ht="34.5">
      <c r="A73" s="2">
        <v>8</v>
      </c>
      <c r="B73" s="4" t="s">
        <v>38</v>
      </c>
      <c r="C73" s="18">
        <v>27490</v>
      </c>
      <c r="D73" s="18">
        <v>31549.3</v>
      </c>
      <c r="E73" s="18">
        <v>34278</v>
      </c>
      <c r="F73" s="18">
        <v>35683.4</v>
      </c>
      <c r="G73" s="18">
        <v>39109</v>
      </c>
      <c r="H73" s="18">
        <v>43450.1</v>
      </c>
      <c r="I73" s="18">
        <v>47838.6</v>
      </c>
      <c r="J73" s="3" t="s">
        <v>32</v>
      </c>
      <c r="K73" s="3" t="s">
        <v>32</v>
      </c>
    </row>
    <row r="74" spans="1:13">
      <c r="A74" s="2">
        <v>9</v>
      </c>
      <c r="B74" s="4" t="s">
        <v>5</v>
      </c>
      <c r="C74" s="18"/>
      <c r="D74" s="18">
        <f t="shared" ref="D74:I74" si="17">D73/C73*100</f>
        <v>114.76646053110223</v>
      </c>
      <c r="E74" s="18">
        <f t="shared" si="17"/>
        <v>108.64900330593706</v>
      </c>
      <c r="F74" s="18">
        <f t="shared" si="17"/>
        <v>104.10000583464614</v>
      </c>
      <c r="G74" s="18">
        <f t="shared" si="17"/>
        <v>109.59998206448938</v>
      </c>
      <c r="H74" s="18">
        <f t="shared" si="17"/>
        <v>111.1000025569562</v>
      </c>
      <c r="I74" s="18">
        <f t="shared" si="17"/>
        <v>110.10009182947795</v>
      </c>
      <c r="J74" s="3" t="s">
        <v>32</v>
      </c>
      <c r="K74" s="3" t="s">
        <v>32</v>
      </c>
    </row>
    <row r="75" spans="1:13" ht="94.5" customHeight="1">
      <c r="A75" s="2">
        <v>10</v>
      </c>
      <c r="B75" s="4" t="s">
        <v>18</v>
      </c>
      <c r="C75" s="18">
        <v>16128</v>
      </c>
      <c r="D75" s="18">
        <v>34322.800000000003</v>
      </c>
      <c r="E75" s="18">
        <v>32407.83</v>
      </c>
      <c r="F75" s="18">
        <v>32407.83</v>
      </c>
      <c r="G75" s="18">
        <v>35198.1</v>
      </c>
      <c r="H75" s="18">
        <v>43450.1</v>
      </c>
      <c r="I75" s="18">
        <v>47838.6</v>
      </c>
      <c r="J75" s="3" t="s">
        <v>32</v>
      </c>
      <c r="K75" s="3" t="s">
        <v>32</v>
      </c>
    </row>
    <row r="76" spans="1:13">
      <c r="A76" s="2">
        <v>11</v>
      </c>
      <c r="B76" s="4" t="s">
        <v>5</v>
      </c>
      <c r="C76" s="18" t="s">
        <v>32</v>
      </c>
      <c r="D76" s="18">
        <f t="shared" ref="D76:I76" si="18">D75/C75*100</f>
        <v>212.81498015873018</v>
      </c>
      <c r="E76" s="18">
        <f t="shared" si="18"/>
        <v>94.420705769925533</v>
      </c>
      <c r="F76" s="18">
        <f t="shared" si="18"/>
        <v>100</v>
      </c>
      <c r="G76" s="18">
        <f t="shared" si="18"/>
        <v>108.60986372737698</v>
      </c>
      <c r="H76" s="18">
        <f t="shared" si="18"/>
        <v>123.4444472855069</v>
      </c>
      <c r="I76" s="18">
        <f t="shared" si="18"/>
        <v>110.10009182947795</v>
      </c>
      <c r="J76" s="3" t="s">
        <v>32</v>
      </c>
      <c r="K76" s="3" t="s">
        <v>32</v>
      </c>
    </row>
    <row r="77" spans="1:13" ht="51.75">
      <c r="A77" s="22">
        <v>12</v>
      </c>
      <c r="B77" s="23" t="s">
        <v>19</v>
      </c>
      <c r="C77" s="58" t="s">
        <v>32</v>
      </c>
      <c r="D77" s="58" t="s">
        <v>32</v>
      </c>
      <c r="E77" s="58">
        <f>E87/E79*100</f>
        <v>14.953251826110812</v>
      </c>
      <c r="F77" s="58">
        <f>F87/F79*100</f>
        <v>15.552792583289781</v>
      </c>
      <c r="G77" s="58">
        <f>G87/G79*100</f>
        <v>4.0913917680176413</v>
      </c>
      <c r="H77" s="58">
        <f>H87/H79*100</f>
        <v>4.4191449222552377</v>
      </c>
      <c r="I77" s="58">
        <f>I87/I79*100</f>
        <v>5.0171903229422039</v>
      </c>
      <c r="J77" s="3" t="s">
        <v>32</v>
      </c>
      <c r="K77" s="3" t="s">
        <v>32</v>
      </c>
    </row>
    <row r="78" spans="1:13">
      <c r="A78" s="2">
        <v>13</v>
      </c>
      <c r="B78" s="4" t="s">
        <v>20</v>
      </c>
      <c r="C78" s="8">
        <v>1.302</v>
      </c>
      <c r="D78" s="8">
        <v>1.302</v>
      </c>
      <c r="E78" s="8">
        <v>1.302</v>
      </c>
      <c r="F78" s="8">
        <v>1.302</v>
      </c>
      <c r="G78" s="8">
        <v>1.302</v>
      </c>
      <c r="H78" s="8">
        <v>1.302</v>
      </c>
      <c r="I78" s="8">
        <v>1.302</v>
      </c>
      <c r="J78" s="8">
        <v>1.302</v>
      </c>
      <c r="K78" s="8">
        <v>1.302</v>
      </c>
    </row>
    <row r="79" spans="1:13">
      <c r="A79" s="2">
        <v>14</v>
      </c>
      <c r="B79" s="4" t="s">
        <v>21</v>
      </c>
      <c r="C79" s="24" t="s">
        <v>6</v>
      </c>
      <c r="D79" s="18">
        <f t="shared" ref="D79:I79" si="19">D75*D68*D78*12/1000000</f>
        <v>3.2175565632000001</v>
      </c>
      <c r="E79" s="18">
        <f t="shared" si="19"/>
        <v>3.5443795514400001</v>
      </c>
      <c r="F79" s="18">
        <f t="shared" si="19"/>
        <v>4.0507194873600003</v>
      </c>
      <c r="G79" s="18">
        <f t="shared" si="19"/>
        <v>4.3994809152000007</v>
      </c>
      <c r="H79" s="18">
        <f t="shared" si="19"/>
        <v>5.4309148992000003</v>
      </c>
      <c r="I79" s="18">
        <f t="shared" si="19"/>
        <v>5.9794422911999998</v>
      </c>
      <c r="J79" s="18">
        <f>E79+F79+G79</f>
        <v>11.994579954000002</v>
      </c>
      <c r="K79" s="18">
        <f>D79+E79+F79+G79+H79+I79</f>
        <v>26.6224937076</v>
      </c>
    </row>
    <row r="80" spans="1:13" ht="34.5">
      <c r="A80" s="2">
        <v>15</v>
      </c>
      <c r="B80" s="4" t="s">
        <v>22</v>
      </c>
      <c r="C80" s="24" t="s">
        <v>6</v>
      </c>
      <c r="D80" s="25" t="s">
        <v>6</v>
      </c>
      <c r="E80" s="25">
        <f>E79-D79</f>
        <v>0.32682298824</v>
      </c>
      <c r="F80" s="25">
        <f>F79-D79</f>
        <v>0.83316292416000026</v>
      </c>
      <c r="G80" s="25">
        <f>G79-D79</f>
        <v>1.1819243520000007</v>
      </c>
      <c r="H80" s="25">
        <f>H79-D79</f>
        <v>2.2133583360000002</v>
      </c>
      <c r="I80" s="25">
        <f>I79-D79</f>
        <v>2.7618857279999998</v>
      </c>
      <c r="J80" s="18">
        <f>E80+F80+G80</f>
        <v>2.3419102644000009</v>
      </c>
      <c r="K80" s="25">
        <f>E80+F80+G80+H80+I80</f>
        <v>7.3171543284000009</v>
      </c>
    </row>
    <row r="81" spans="1:12">
      <c r="A81" s="2">
        <v>16</v>
      </c>
      <c r="B81" s="4" t="s">
        <v>7</v>
      </c>
      <c r="C81" s="18"/>
      <c r="D81" s="18"/>
      <c r="E81" s="18"/>
      <c r="F81" s="18"/>
      <c r="G81" s="18"/>
      <c r="H81" s="18"/>
      <c r="I81" s="18"/>
      <c r="J81" s="18"/>
      <c r="K81" s="25"/>
    </row>
    <row r="82" spans="1:12" s="26" customFormat="1" ht="51.75">
      <c r="A82" s="30">
        <v>17</v>
      </c>
      <c r="B82" s="31" t="s">
        <v>23</v>
      </c>
      <c r="C82" s="59" t="s">
        <v>32</v>
      </c>
      <c r="D82" s="25">
        <v>0</v>
      </c>
      <c r="E82" s="25">
        <v>0.56999999999999995</v>
      </c>
      <c r="F82" s="25">
        <v>0.66</v>
      </c>
      <c r="G82" s="25">
        <v>1.22</v>
      </c>
      <c r="H82" s="25">
        <v>2.23</v>
      </c>
      <c r="I82" s="25">
        <v>2.76</v>
      </c>
      <c r="J82" s="25">
        <f t="shared" ref="J82:J88" si="20">E82+F82+G82</f>
        <v>2.4500000000000002</v>
      </c>
      <c r="K82" s="25">
        <f>E82+F82+G82+H82+I82</f>
        <v>7.4399999999999995</v>
      </c>
      <c r="L82" s="72"/>
    </row>
    <row r="83" spans="1:12" ht="34.5">
      <c r="A83" s="22">
        <v>18</v>
      </c>
      <c r="B83" s="36" t="s">
        <v>24</v>
      </c>
      <c r="C83" s="58" t="s">
        <v>32</v>
      </c>
      <c r="D83" s="18">
        <v>0</v>
      </c>
      <c r="E83" s="18">
        <f>E84+E85+E86</f>
        <v>0.56999999999999995</v>
      </c>
      <c r="F83" s="18">
        <f>F84+F85+F86</f>
        <v>0.08</v>
      </c>
      <c r="G83" s="18">
        <f>G84+G85+G86</f>
        <v>0.28000000000000003</v>
      </c>
      <c r="H83" s="18">
        <f>H84+H85+H86</f>
        <v>0.74</v>
      </c>
      <c r="I83" s="18">
        <f>I84+I85+I86</f>
        <v>0.92</v>
      </c>
      <c r="J83" s="18">
        <f t="shared" si="20"/>
        <v>0.92999999999999994</v>
      </c>
      <c r="K83" s="18">
        <f>E83+F83+G83+H83+I83</f>
        <v>2.59</v>
      </c>
    </row>
    <row r="84" spans="1:12">
      <c r="A84" s="22">
        <v>19</v>
      </c>
      <c r="B84" s="36" t="s">
        <v>29</v>
      </c>
      <c r="C84" s="58" t="s">
        <v>6</v>
      </c>
      <c r="D84" s="18">
        <v>0</v>
      </c>
      <c r="E84" s="18">
        <v>0</v>
      </c>
      <c r="F84" s="18">
        <v>0.02</v>
      </c>
      <c r="G84" s="18">
        <v>7.0000000000000007E-2</v>
      </c>
      <c r="H84" s="18">
        <v>0.19</v>
      </c>
      <c r="I84" s="18">
        <v>0.23</v>
      </c>
      <c r="J84" s="18">
        <f t="shared" si="20"/>
        <v>9.0000000000000011E-2</v>
      </c>
      <c r="K84" s="18">
        <f>E84+F84+G84+H84+I84</f>
        <v>0.51</v>
      </c>
    </row>
    <row r="85" spans="1:12" ht="51.75">
      <c r="A85" s="22">
        <v>20</v>
      </c>
      <c r="B85" s="36" t="s">
        <v>30</v>
      </c>
      <c r="C85" s="58" t="s">
        <v>6</v>
      </c>
      <c r="D85" s="18">
        <v>0</v>
      </c>
      <c r="E85" s="18">
        <v>0.56999999999999995</v>
      </c>
      <c r="F85" s="18">
        <v>0.01</v>
      </c>
      <c r="G85" s="18">
        <v>0.04</v>
      </c>
      <c r="H85" s="18">
        <v>0.11</v>
      </c>
      <c r="I85" s="18">
        <v>0.14000000000000001</v>
      </c>
      <c r="J85" s="18">
        <f t="shared" si="20"/>
        <v>0.62</v>
      </c>
      <c r="K85" s="18">
        <f>E85+F85+G85+H85+I85</f>
        <v>0.87</v>
      </c>
    </row>
    <row r="86" spans="1:12" ht="34.5">
      <c r="A86" s="22">
        <v>21</v>
      </c>
      <c r="B86" s="36" t="s">
        <v>31</v>
      </c>
      <c r="C86" s="58" t="s">
        <v>6</v>
      </c>
      <c r="D86" s="18">
        <v>0</v>
      </c>
      <c r="E86" s="18">
        <v>0</v>
      </c>
      <c r="F86" s="18">
        <v>0.05</v>
      </c>
      <c r="G86" s="18">
        <v>0.17</v>
      </c>
      <c r="H86" s="18">
        <v>0.44</v>
      </c>
      <c r="I86" s="18">
        <v>0.55000000000000004</v>
      </c>
      <c r="J86" s="18">
        <f t="shared" si="20"/>
        <v>0.22000000000000003</v>
      </c>
      <c r="K86" s="18">
        <f>E86+F86+G86+H86+I86</f>
        <v>1.21</v>
      </c>
    </row>
    <row r="87" spans="1:12">
      <c r="A87" s="30">
        <v>22</v>
      </c>
      <c r="B87" s="38" t="s">
        <v>25</v>
      </c>
      <c r="C87" s="8" t="s">
        <v>6</v>
      </c>
      <c r="D87" s="18">
        <v>0</v>
      </c>
      <c r="E87" s="18">
        <v>0.53</v>
      </c>
      <c r="F87" s="18">
        <v>0.63</v>
      </c>
      <c r="G87" s="18">
        <v>0.18</v>
      </c>
      <c r="H87" s="18">
        <v>0.24</v>
      </c>
      <c r="I87" s="18">
        <v>0.3</v>
      </c>
      <c r="J87" s="18">
        <f t="shared" si="20"/>
        <v>1.34</v>
      </c>
      <c r="K87" s="18">
        <f>D87+E87++F87+G87+H87+I87</f>
        <v>1.8800000000000001</v>
      </c>
    </row>
    <row r="88" spans="1:12" ht="51.75">
      <c r="A88" s="30">
        <v>23</v>
      </c>
      <c r="B88" s="38" t="s">
        <v>26</v>
      </c>
      <c r="C88" s="8" t="s">
        <v>6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f t="shared" si="20"/>
        <v>0</v>
      </c>
      <c r="K88" s="18">
        <f>E88+F88+G88+H88+I88</f>
        <v>0</v>
      </c>
    </row>
    <row r="89" spans="1:12" ht="34.5">
      <c r="A89" s="39">
        <v>24</v>
      </c>
      <c r="B89" s="40" t="s">
        <v>50</v>
      </c>
      <c r="C89" s="8" t="s">
        <v>6</v>
      </c>
      <c r="D89" s="18">
        <v>0</v>
      </c>
      <c r="E89" s="18">
        <f>-(E82+E87+E88)</f>
        <v>-1.1000000000000001</v>
      </c>
      <c r="F89" s="18">
        <f>F82+F87+F88</f>
        <v>1.29</v>
      </c>
      <c r="G89" s="18">
        <f>G82+G87+G88</f>
        <v>1.4</v>
      </c>
      <c r="H89" s="18">
        <f>H82+H87+H88</f>
        <v>2.4699999999999998</v>
      </c>
      <c r="I89" s="18">
        <f>I82+I87+I88</f>
        <v>3.0599999999999996</v>
      </c>
      <c r="J89" s="18">
        <f>J82+J87+J88</f>
        <v>3.79</v>
      </c>
      <c r="K89" s="18">
        <f>D89+E89+F89+G89+H89+I89</f>
        <v>7.1199999999999992</v>
      </c>
    </row>
    <row r="90" spans="1:12" ht="51.75">
      <c r="A90" s="22">
        <v>25</v>
      </c>
      <c r="B90" s="43" t="s">
        <v>51</v>
      </c>
      <c r="C90" s="8" t="s">
        <v>6</v>
      </c>
      <c r="D90" s="8" t="s">
        <v>6</v>
      </c>
      <c r="E90" s="8" t="s">
        <v>6</v>
      </c>
      <c r="F90" s="60">
        <f t="shared" ref="F90:K90" si="21">F83/F89*100</f>
        <v>6.2015503875968996</v>
      </c>
      <c r="G90" s="60">
        <f t="shared" si="21"/>
        <v>20.000000000000004</v>
      </c>
      <c r="H90" s="60">
        <f t="shared" si="21"/>
        <v>29.959514170040492</v>
      </c>
      <c r="I90" s="60">
        <f t="shared" si="21"/>
        <v>30.065359477124186</v>
      </c>
      <c r="J90" s="60">
        <f t="shared" si="21"/>
        <v>24.538258575197887</v>
      </c>
      <c r="K90" s="60">
        <f t="shared" si="21"/>
        <v>36.376404494382022</v>
      </c>
    </row>
    <row r="91" spans="1:12" ht="33" hidden="1" customHeight="1">
      <c r="A91" s="2">
        <v>30</v>
      </c>
      <c r="B91" s="43" t="s">
        <v>37</v>
      </c>
      <c r="C91" s="61"/>
      <c r="D91" s="61">
        <v>0</v>
      </c>
      <c r="E91" s="61">
        <v>0</v>
      </c>
      <c r="F91" s="61">
        <v>0</v>
      </c>
      <c r="G91" s="61">
        <v>0</v>
      </c>
      <c r="H91" s="61">
        <v>0</v>
      </c>
      <c r="I91" s="61">
        <v>0</v>
      </c>
      <c r="J91" s="61"/>
      <c r="K91" s="61"/>
    </row>
    <row r="92" spans="1:12" ht="31.5" hidden="1" customHeight="1">
      <c r="A92" s="77"/>
      <c r="B92" s="78"/>
      <c r="C92" s="79"/>
      <c r="D92" s="79"/>
      <c r="E92" s="79"/>
      <c r="F92" s="79"/>
      <c r="G92" s="79"/>
      <c r="H92" s="79"/>
      <c r="I92" s="79"/>
      <c r="J92" s="79"/>
      <c r="K92" s="79"/>
    </row>
    <row r="93" spans="1:12" ht="21.75" customHeight="1">
      <c r="A93" s="100" t="s">
        <v>52</v>
      </c>
      <c r="B93" s="100"/>
      <c r="C93" s="100"/>
      <c r="D93" s="100"/>
      <c r="E93" s="100"/>
      <c r="F93" s="100"/>
      <c r="G93" s="100"/>
      <c r="H93" s="100"/>
      <c r="I93" s="100"/>
      <c r="J93" s="100"/>
      <c r="K93" s="100"/>
    </row>
    <row r="94" spans="1:12" ht="34.5">
      <c r="A94" s="2"/>
      <c r="B94" s="80" t="s">
        <v>0</v>
      </c>
      <c r="C94" s="80" t="s">
        <v>55</v>
      </c>
      <c r="D94" s="80" t="s">
        <v>56</v>
      </c>
      <c r="E94" s="80" t="s">
        <v>57</v>
      </c>
      <c r="F94" s="80" t="s">
        <v>1</v>
      </c>
      <c r="G94" s="80" t="s">
        <v>2</v>
      </c>
      <c r="H94" s="80" t="s">
        <v>3</v>
      </c>
      <c r="I94" s="80" t="s">
        <v>4</v>
      </c>
    </row>
    <row r="95" spans="1:12" ht="51.75">
      <c r="A95" s="62"/>
      <c r="B95" s="81" t="s">
        <v>28</v>
      </c>
      <c r="C95" s="82" t="s">
        <v>42</v>
      </c>
      <c r="D95" s="83">
        <v>89.7</v>
      </c>
      <c r="E95" s="83">
        <v>102.1</v>
      </c>
      <c r="F95" s="83">
        <v>102.1</v>
      </c>
      <c r="G95" s="83">
        <v>95.1</v>
      </c>
      <c r="H95" s="83">
        <v>97.5</v>
      </c>
      <c r="I95" s="83">
        <v>100.4</v>
      </c>
    </row>
    <row r="96" spans="1:12" ht="34.5">
      <c r="A96" s="2" t="s">
        <v>58</v>
      </c>
      <c r="B96" s="84" t="s">
        <v>59</v>
      </c>
      <c r="C96" s="53" t="s">
        <v>6</v>
      </c>
      <c r="D96" s="85">
        <f t="shared" ref="D96:I96" si="22">D97/D98</f>
        <v>20.5</v>
      </c>
      <c r="E96" s="86">
        <f t="shared" si="22"/>
        <v>24.761904761904763</v>
      </c>
      <c r="F96" s="86">
        <f t="shared" si="22"/>
        <v>102.0952380952381</v>
      </c>
      <c r="G96" s="86">
        <f t="shared" si="22"/>
        <v>95.095238095238102</v>
      </c>
      <c r="H96" s="86">
        <f t="shared" si="22"/>
        <v>97.476190476190482</v>
      </c>
      <c r="I96" s="86">
        <f t="shared" si="22"/>
        <v>100.38095238095238</v>
      </c>
    </row>
    <row r="97" spans="1:9" ht="34.5">
      <c r="A97" s="2" t="s">
        <v>60</v>
      </c>
      <c r="B97" s="84" t="s">
        <v>61</v>
      </c>
      <c r="C97" s="54" t="s">
        <v>6</v>
      </c>
      <c r="D97" s="87">
        <v>410</v>
      </c>
      <c r="E97" s="87">
        <v>520</v>
      </c>
      <c r="F97" s="87">
        <v>2144</v>
      </c>
      <c r="G97" s="87">
        <v>1997</v>
      </c>
      <c r="H97" s="87">
        <v>2047</v>
      </c>
      <c r="I97" s="87">
        <v>2108</v>
      </c>
    </row>
    <row r="98" spans="1:9" ht="34.5">
      <c r="A98" s="2" t="s">
        <v>62</v>
      </c>
      <c r="B98" s="84" t="s">
        <v>63</v>
      </c>
      <c r="C98" s="53" t="s">
        <v>6</v>
      </c>
      <c r="D98" s="88">
        <v>20</v>
      </c>
      <c r="E98" s="87">
        <v>21</v>
      </c>
      <c r="F98" s="87">
        <v>21</v>
      </c>
      <c r="G98" s="87">
        <v>21</v>
      </c>
      <c r="H98" s="87">
        <v>21</v>
      </c>
      <c r="I98" s="87">
        <v>21</v>
      </c>
    </row>
    <row r="99" spans="1:9">
      <c r="A99" s="2" t="s">
        <v>64</v>
      </c>
      <c r="B99" s="84" t="s">
        <v>34</v>
      </c>
      <c r="C99" s="15">
        <v>30159</v>
      </c>
      <c r="D99" s="15">
        <v>29843</v>
      </c>
      <c r="E99" s="15">
        <v>29545</v>
      </c>
      <c r="F99" s="15">
        <v>29550</v>
      </c>
      <c r="G99" s="15">
        <v>29845</v>
      </c>
      <c r="H99" s="15">
        <v>29845</v>
      </c>
      <c r="I99" s="15">
        <v>29845</v>
      </c>
    </row>
    <row r="100" spans="1:9" ht="34.5">
      <c r="A100" s="2" t="s">
        <v>65</v>
      </c>
      <c r="B100" s="84" t="s">
        <v>66</v>
      </c>
      <c r="C100" s="89">
        <v>27490</v>
      </c>
      <c r="D100" s="89">
        <v>31549.3</v>
      </c>
      <c r="E100" s="89">
        <v>34278</v>
      </c>
      <c r="F100" s="90">
        <v>35683.4</v>
      </c>
      <c r="G100" s="90">
        <v>39109</v>
      </c>
      <c r="H100" s="90">
        <v>43450.1</v>
      </c>
      <c r="I100" s="90">
        <v>47838.6</v>
      </c>
    </row>
    <row r="101" spans="1:9">
      <c r="A101" s="2" t="s">
        <v>67</v>
      </c>
      <c r="B101" s="84" t="s">
        <v>5</v>
      </c>
      <c r="C101" s="18"/>
      <c r="D101" s="90">
        <f t="shared" ref="D101:I101" si="23">D100/C100*100</f>
        <v>114.76646053110223</v>
      </c>
      <c r="E101" s="90">
        <f t="shared" si="23"/>
        <v>108.64900330593706</v>
      </c>
      <c r="F101" s="90">
        <f t="shared" si="23"/>
        <v>104.10000583464614</v>
      </c>
      <c r="G101" s="90">
        <f t="shared" si="23"/>
        <v>109.59998206448938</v>
      </c>
      <c r="H101" s="90">
        <f t="shared" si="23"/>
        <v>111.1000025569562</v>
      </c>
      <c r="I101" s="90">
        <f t="shared" si="23"/>
        <v>110.10009182947795</v>
      </c>
    </row>
    <row r="102" spans="1:9" ht="34.5">
      <c r="A102" s="2" t="s">
        <v>68</v>
      </c>
      <c r="B102" s="84" t="s">
        <v>18</v>
      </c>
      <c r="C102" s="25">
        <v>16128</v>
      </c>
      <c r="D102" s="25">
        <v>34322.800000000003</v>
      </c>
      <c r="E102" s="25">
        <v>37436.5</v>
      </c>
      <c r="F102" s="18">
        <v>29617.200000000001</v>
      </c>
      <c r="G102" s="18">
        <v>35198.1</v>
      </c>
      <c r="H102" s="18">
        <v>43450.1</v>
      </c>
      <c r="I102" s="18">
        <v>47838.6</v>
      </c>
    </row>
    <row r="103" spans="1:9" ht="34.5">
      <c r="A103" s="2" t="s">
        <v>69</v>
      </c>
      <c r="B103" s="84" t="s">
        <v>70</v>
      </c>
      <c r="C103" s="18" t="s">
        <v>32</v>
      </c>
      <c r="D103" s="89">
        <f t="shared" ref="D103:I103" si="24">D102/C102*100</f>
        <v>212.81498015873018</v>
      </c>
      <c r="E103" s="89">
        <f t="shared" si="24"/>
        <v>109.07181232300394</v>
      </c>
      <c r="F103" s="89">
        <f t="shared" si="24"/>
        <v>79.113164959331144</v>
      </c>
      <c r="G103" s="90">
        <f t="shared" si="24"/>
        <v>118.84344232405493</v>
      </c>
      <c r="H103" s="90">
        <f t="shared" si="24"/>
        <v>123.4444472855069</v>
      </c>
      <c r="I103" s="90">
        <f t="shared" si="24"/>
        <v>110.10009182947795</v>
      </c>
    </row>
    <row r="104" spans="1:9" ht="69">
      <c r="A104" s="2" t="s">
        <v>71</v>
      </c>
      <c r="B104" s="84" t="s">
        <v>72</v>
      </c>
      <c r="C104" s="89">
        <f t="shared" ref="C104:I104" si="25">C102/C100*100</f>
        <v>58.668606766096765</v>
      </c>
      <c r="D104" s="89">
        <f t="shared" si="25"/>
        <v>108.79100328691922</v>
      </c>
      <c r="E104" s="89">
        <f t="shared" si="25"/>
        <v>109.21436489876888</v>
      </c>
      <c r="F104" s="90">
        <f t="shared" si="25"/>
        <v>82.999938346682214</v>
      </c>
      <c r="G104" s="90">
        <f t="shared" si="25"/>
        <v>89.999999999999986</v>
      </c>
      <c r="H104" s="90">
        <f t="shared" si="25"/>
        <v>100</v>
      </c>
      <c r="I104" s="90">
        <f t="shared" si="25"/>
        <v>100</v>
      </c>
    </row>
    <row r="105" spans="1:9">
      <c r="A105" s="2" t="s">
        <v>73</v>
      </c>
      <c r="B105" s="84" t="s">
        <v>20</v>
      </c>
      <c r="C105" s="8">
        <v>30.2</v>
      </c>
      <c r="D105" s="8">
        <v>30.2</v>
      </c>
      <c r="E105" s="8">
        <v>30.2</v>
      </c>
      <c r="F105" s="8">
        <v>30.2</v>
      </c>
      <c r="G105" s="8">
        <v>30.2</v>
      </c>
      <c r="H105" s="8">
        <v>30.2</v>
      </c>
      <c r="I105" s="8">
        <v>30.2</v>
      </c>
    </row>
    <row r="106" spans="1:9" ht="34.5">
      <c r="A106" s="2" t="s">
        <v>74</v>
      </c>
      <c r="B106" s="84" t="s">
        <v>75</v>
      </c>
      <c r="C106" s="58" t="s">
        <v>6</v>
      </c>
      <c r="D106" s="25">
        <f t="shared" ref="D106:I106" si="26">D102*D98*130.2%*12/1000000</f>
        <v>10.725188543999998</v>
      </c>
      <c r="E106" s="25">
        <f t="shared" si="26"/>
        <v>12.283065395999998</v>
      </c>
      <c r="F106" s="25">
        <f t="shared" si="26"/>
        <v>9.7175217887999992</v>
      </c>
      <c r="G106" s="18">
        <f t="shared" si="26"/>
        <v>11.548637402399999</v>
      </c>
      <c r="H106" s="18">
        <f t="shared" si="26"/>
        <v>14.256151610399996</v>
      </c>
      <c r="I106" s="18">
        <f t="shared" si="26"/>
        <v>15.696036014399997</v>
      </c>
    </row>
    <row r="107" spans="1:9" ht="51.75">
      <c r="A107" s="2" t="s">
        <v>76</v>
      </c>
      <c r="B107" s="84" t="s">
        <v>77</v>
      </c>
      <c r="C107" s="24" t="s">
        <v>6</v>
      </c>
      <c r="D107" s="25" t="s">
        <v>6</v>
      </c>
      <c r="E107" s="25">
        <f>E106-D106</f>
        <v>1.5578768519999997</v>
      </c>
      <c r="F107" s="25">
        <f>F106-D106</f>
        <v>-1.0076667551999989</v>
      </c>
      <c r="G107" s="25">
        <f>G106-D106</f>
        <v>0.82344885840000082</v>
      </c>
      <c r="H107" s="25">
        <f>H106-D106</f>
        <v>3.5309630663999982</v>
      </c>
      <c r="I107" s="25">
        <f>I106-D106</f>
        <v>4.970847470399999</v>
      </c>
    </row>
    <row r="108" spans="1:9" ht="51.75">
      <c r="A108" s="2" t="s">
        <v>78</v>
      </c>
      <c r="B108" s="84" t="s">
        <v>79</v>
      </c>
      <c r="C108" s="18" t="s">
        <v>6</v>
      </c>
      <c r="D108" s="18" t="s">
        <v>6</v>
      </c>
      <c r="E108" s="25">
        <f>E109+E110+E111</f>
        <v>1.56</v>
      </c>
      <c r="F108" s="25">
        <f>F109+F110+F111</f>
        <v>1.01</v>
      </c>
      <c r="G108" s="18">
        <f>G109+G110+G111</f>
        <v>0.82</v>
      </c>
      <c r="H108" s="18">
        <f>H109+H110+H111</f>
        <v>3.5300000000000002</v>
      </c>
      <c r="I108" s="18">
        <f>I109+I110+I111</f>
        <v>4.97</v>
      </c>
    </row>
    <row r="109" spans="1:9" ht="51.75">
      <c r="A109" s="30" t="s">
        <v>80</v>
      </c>
      <c r="B109" s="91" t="s">
        <v>81</v>
      </c>
      <c r="C109" s="92" t="s">
        <v>32</v>
      </c>
      <c r="D109" s="25">
        <v>0</v>
      </c>
      <c r="E109" s="25">
        <v>1.56</v>
      </c>
      <c r="F109" s="25">
        <v>1.01</v>
      </c>
      <c r="G109" s="25">
        <v>0.72</v>
      </c>
      <c r="H109" s="25">
        <v>3.33</v>
      </c>
      <c r="I109" s="25">
        <v>4.67</v>
      </c>
    </row>
    <row r="110" spans="1:9">
      <c r="A110" s="30" t="s">
        <v>82</v>
      </c>
      <c r="B110" s="93" t="s">
        <v>25</v>
      </c>
      <c r="C110" s="8" t="s">
        <v>6</v>
      </c>
      <c r="D110" s="18">
        <v>0</v>
      </c>
      <c r="E110" s="25">
        <v>0</v>
      </c>
      <c r="F110" s="25">
        <v>0</v>
      </c>
      <c r="G110" s="18">
        <v>0.1</v>
      </c>
      <c r="H110" s="18">
        <v>0.2</v>
      </c>
      <c r="I110" s="18">
        <v>0.3</v>
      </c>
    </row>
    <row r="111" spans="1:9" ht="51.75">
      <c r="A111" s="30" t="s">
        <v>83</v>
      </c>
      <c r="B111" s="93" t="s">
        <v>26</v>
      </c>
      <c r="C111" s="8" t="s">
        <v>6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</row>
    <row r="112" spans="1:9" ht="51.75">
      <c r="A112" s="39" t="s">
        <v>84</v>
      </c>
      <c r="B112" s="94" t="s">
        <v>85</v>
      </c>
      <c r="C112" s="8" t="s">
        <v>6</v>
      </c>
      <c r="D112" s="18">
        <v>0</v>
      </c>
      <c r="E112" s="25">
        <v>0</v>
      </c>
      <c r="F112" s="25">
        <v>0</v>
      </c>
      <c r="G112" s="25">
        <v>0</v>
      </c>
      <c r="H112" s="25">
        <v>0</v>
      </c>
      <c r="I112" s="25">
        <v>0</v>
      </c>
    </row>
    <row r="113" spans="1:9" ht="51.75">
      <c r="A113" s="22" t="s">
        <v>86</v>
      </c>
      <c r="B113" s="43" t="s">
        <v>87</v>
      </c>
      <c r="C113" s="8" t="s">
        <v>6</v>
      </c>
      <c r="D113" s="8" t="s">
        <v>6</v>
      </c>
      <c r="E113" s="95">
        <f>E112/E108*100</f>
        <v>0</v>
      </c>
      <c r="F113" s="95">
        <f>F112/F108*100</f>
        <v>0</v>
      </c>
      <c r="G113" s="96">
        <f>G112/G108*100</f>
        <v>0</v>
      </c>
      <c r="H113" s="96">
        <f>H112/H108*100</f>
        <v>0</v>
      </c>
      <c r="I113" s="96">
        <f>I112/I108*100</f>
        <v>0</v>
      </c>
    </row>
  </sheetData>
  <mergeCells count="7">
    <mergeCell ref="A1:K1"/>
    <mergeCell ref="L36:L37"/>
    <mergeCell ref="A3:K3"/>
    <mergeCell ref="A93:K93"/>
    <mergeCell ref="A2:K2"/>
    <mergeCell ref="A33:K33"/>
    <mergeCell ref="A63:K63"/>
  </mergeCells>
  <phoneticPr fontId="9" type="noConversion"/>
  <pageMargins left="0.7" right="0.7" top="0.75" bottom="0.75" header="0.3" footer="0.3"/>
  <pageSetup paperSize="9" scale="67" fitToHeight="0" orientation="landscape" r:id="rId1"/>
  <ignoredErrors>
    <ignoredError sqref="K5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2015-07-16T23:51:06Z</cp:lastPrinted>
  <dcterms:created xsi:type="dcterms:W3CDTF">2006-09-16T00:00:00Z</dcterms:created>
  <dcterms:modified xsi:type="dcterms:W3CDTF">2016-03-16T04:31:07Z</dcterms:modified>
</cp:coreProperties>
</file>