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60" windowWidth="15480" windowHeight="8130" tabRatio="729"/>
  </bookViews>
  <sheets>
    <sheet name="п.3.5." sheetId="10" r:id="rId1"/>
  </sheets>
  <definedNames>
    <definedName name="_xlnm._FilterDatabase" localSheetId="0" hidden="1">п.3.5.!$A$5:$J$103</definedName>
    <definedName name="_xlnm.Print_Area" localSheetId="0">п.3.5.!$A$1:$I$103</definedName>
  </definedNames>
  <calcPr calcId="124519"/>
</workbook>
</file>

<file path=xl/calcChain.xml><?xml version="1.0" encoding="utf-8"?>
<calcChain xmlns="http://schemas.openxmlformats.org/spreadsheetml/2006/main">
  <c r="H51" i="10"/>
  <c r="I51"/>
  <c r="F51"/>
  <c r="G51"/>
  <c r="E51"/>
  <c r="H56"/>
  <c r="H55"/>
  <c r="F48"/>
  <c r="G48"/>
  <c r="E48"/>
  <c r="H34" l="1"/>
  <c r="H22"/>
  <c r="E96"/>
  <c r="E95" s="1"/>
  <c r="H93"/>
  <c r="E92"/>
  <c r="E91" s="1"/>
  <c r="E86"/>
  <c r="E85" s="1"/>
  <c r="E83"/>
  <c r="H89"/>
  <c r="H84"/>
  <c r="E81"/>
  <c r="H81" s="1"/>
  <c r="E73"/>
  <c r="E72" s="1"/>
  <c r="H77"/>
  <c r="H76"/>
  <c r="H75"/>
  <c r="H74"/>
  <c r="H71"/>
  <c r="E70"/>
  <c r="G63"/>
  <c r="F63"/>
  <c r="E63"/>
  <c r="G50"/>
  <c r="F50"/>
  <c r="E59"/>
  <c r="H59" s="1"/>
  <c r="H54"/>
  <c r="H58"/>
  <c r="H57"/>
  <c r="H53"/>
  <c r="E52"/>
  <c r="H49"/>
  <c r="H48" s="1"/>
  <c r="H47"/>
  <c r="H46"/>
  <c r="H45"/>
  <c r="E44"/>
  <c r="H44" s="1"/>
  <c r="H39"/>
  <c r="H38"/>
  <c r="H37"/>
  <c r="E36"/>
  <c r="H36" s="1"/>
  <c r="H33"/>
  <c r="E30"/>
  <c r="E29" s="1"/>
  <c r="E20"/>
  <c r="E19" s="1"/>
  <c r="G19"/>
  <c r="F19"/>
  <c r="G15"/>
  <c r="F15"/>
  <c r="E15"/>
  <c r="H14"/>
  <c r="H13"/>
  <c r="E24"/>
  <c r="H23"/>
  <c r="H25"/>
  <c r="H16"/>
  <c r="I17"/>
  <c r="H12"/>
  <c r="H11"/>
  <c r="E10"/>
  <c r="E7"/>
  <c r="E6" s="1"/>
  <c r="H8"/>
  <c r="F79"/>
  <c r="F78" s="1"/>
  <c r="I80"/>
  <c r="G35"/>
  <c r="F35"/>
  <c r="I40"/>
  <c r="I8"/>
  <c r="I11"/>
  <c r="I12"/>
  <c r="I13"/>
  <c r="I14"/>
  <c r="I16"/>
  <c r="I22"/>
  <c r="I23"/>
  <c r="I25"/>
  <c r="I26"/>
  <c r="I27"/>
  <c r="I31"/>
  <c r="I32"/>
  <c r="I33"/>
  <c r="I34"/>
  <c r="I37"/>
  <c r="I38"/>
  <c r="I39"/>
  <c r="I41"/>
  <c r="I43"/>
  <c r="I45"/>
  <c r="I46"/>
  <c r="I47"/>
  <c r="I49"/>
  <c r="I48" s="1"/>
  <c r="I53"/>
  <c r="I55"/>
  <c r="I56"/>
  <c r="I57"/>
  <c r="I58"/>
  <c r="I59"/>
  <c r="I60"/>
  <c r="I61"/>
  <c r="I64"/>
  <c r="I65"/>
  <c r="I66"/>
  <c r="I67"/>
  <c r="I68"/>
  <c r="I69"/>
  <c r="I71"/>
  <c r="I75"/>
  <c r="I76"/>
  <c r="I77"/>
  <c r="I81"/>
  <c r="I84"/>
  <c r="I87"/>
  <c r="I88"/>
  <c r="I89"/>
  <c r="I90"/>
  <c r="I93"/>
  <c r="I94"/>
  <c r="I97"/>
  <c r="G96"/>
  <c r="G95" s="1"/>
  <c r="G92"/>
  <c r="H92" s="1"/>
  <c r="G86"/>
  <c r="H86" s="1"/>
  <c r="G83"/>
  <c r="G79"/>
  <c r="G73"/>
  <c r="G72" s="1"/>
  <c r="G70"/>
  <c r="G62" s="1"/>
  <c r="G42"/>
  <c r="G29"/>
  <c r="G24"/>
  <c r="G21"/>
  <c r="G10"/>
  <c r="G7"/>
  <c r="F96"/>
  <c r="F95" s="1"/>
  <c r="F92"/>
  <c r="F91" s="1"/>
  <c r="F86"/>
  <c r="F83"/>
  <c r="F82" s="1"/>
  <c r="F73"/>
  <c r="F72" s="1"/>
  <c r="F70"/>
  <c r="I44"/>
  <c r="I36"/>
  <c r="F29"/>
  <c r="F24"/>
  <c r="F21"/>
  <c r="F10"/>
  <c r="F7"/>
  <c r="F6" s="1"/>
  <c r="I74"/>
  <c r="F42"/>
  <c r="I30"/>
  <c r="I52"/>
  <c r="I63"/>
  <c r="G85" l="1"/>
  <c r="H85" s="1"/>
  <c r="E42"/>
  <c r="H42" s="1"/>
  <c r="F18"/>
  <c r="F9"/>
  <c r="H7"/>
  <c r="H29"/>
  <c r="I79"/>
  <c r="I86"/>
  <c r="E79"/>
  <c r="E78" s="1"/>
  <c r="G28"/>
  <c r="I35"/>
  <c r="G91"/>
  <c r="H91" s="1"/>
  <c r="G78"/>
  <c r="H83"/>
  <c r="G6"/>
  <c r="I6" s="1"/>
  <c r="E82"/>
  <c r="H72"/>
  <c r="H70"/>
  <c r="H73"/>
  <c r="E62"/>
  <c r="H62" s="1"/>
  <c r="G18"/>
  <c r="I18" s="1"/>
  <c r="I83"/>
  <c r="E35"/>
  <c r="H35" s="1"/>
  <c r="I92"/>
  <c r="I70"/>
  <c r="I73"/>
  <c r="H30"/>
  <c r="H52"/>
  <c r="F28"/>
  <c r="I28" s="1"/>
  <c r="I21"/>
  <c r="I10"/>
  <c r="I42"/>
  <c r="I24"/>
  <c r="I96"/>
  <c r="I29"/>
  <c r="I72"/>
  <c r="I50"/>
  <c r="I95"/>
  <c r="F62"/>
  <c r="I62" s="1"/>
  <c r="I7"/>
  <c r="G82"/>
  <c r="I82" s="1"/>
  <c r="F85"/>
  <c r="G9"/>
  <c r="I9" s="1"/>
  <c r="H24"/>
  <c r="E9"/>
  <c r="E21"/>
  <c r="I15"/>
  <c r="H15"/>
  <c r="H10"/>
  <c r="I85" l="1"/>
  <c r="H6"/>
  <c r="H78"/>
  <c r="H79"/>
  <c r="I78"/>
  <c r="I91"/>
  <c r="E28"/>
  <c r="H28" s="1"/>
  <c r="H82"/>
  <c r="E50"/>
  <c r="H50" s="1"/>
  <c r="H21"/>
  <c r="E18"/>
  <c r="H18" s="1"/>
  <c r="G5"/>
  <c r="H9"/>
  <c r="F5"/>
  <c r="I5" l="1"/>
  <c r="E5"/>
  <c r="H5" s="1"/>
</calcChain>
</file>

<file path=xl/sharedStrings.xml><?xml version="1.0" encoding="utf-8"?>
<sst xmlns="http://schemas.openxmlformats.org/spreadsheetml/2006/main" count="419" uniqueCount="206">
  <si>
    <t>Субсидии бюджетам МО ПК на поддержку муниципальных программ по благоустройству территорий муниципальных образований</t>
  </si>
  <si>
    <t>13 9  01 92610</t>
  </si>
  <si>
    <t>13 9  01 S2610</t>
  </si>
  <si>
    <t>Поддержка муниципальной программы по благоустройству территории муниципального образования на условиях софинансирования</t>
  </si>
  <si>
    <t>Субсидии бюджетам муниципальных образований Приморского края на поддержку муниципальных программ формирования современной городской среды</t>
  </si>
  <si>
    <t>13 9 F2 55550</t>
  </si>
  <si>
    <t>05 1 01 92010</t>
  </si>
  <si>
    <t>05 1 01 S2010</t>
  </si>
  <si>
    <t>06 9 01 92540</t>
  </si>
  <si>
    <t>06 9 01 S2540</t>
  </si>
  <si>
    <t>Расходы на комплектование книжных фондов и обеспечение информационно-техническим оборудованием библиотек на условиях софинансирования</t>
  </si>
  <si>
    <t>15 9 01 L4970</t>
  </si>
  <si>
    <t>15 9 00 00000</t>
  </si>
  <si>
    <t>15 0 00 00000</t>
  </si>
  <si>
    <t xml:space="preserve">Муниципальная программа "Обеспечение жильем молодых семей Дальнереченского городского округа" </t>
  </si>
  <si>
    <t>05 2 01 93140</t>
  </si>
  <si>
    <t>08 9 01 S2070</t>
  </si>
  <si>
    <t>(рублей)</t>
  </si>
  <si>
    <t>Муниципальная программа "Развитие муниципальной службы в администрации Дальнереченского городского округа"</t>
  </si>
  <si>
    <t>12 0 00 00000</t>
  </si>
  <si>
    <t>12 9 00 00000</t>
  </si>
  <si>
    <t>12 9 01 20540</t>
  </si>
  <si>
    <t>Обучение муниципальных служащих по программам повышения квалификации  и профессиональной переподготовки</t>
  </si>
  <si>
    <t>Капитальный ремонт и ремонт автомобильных дорог общего пользования населенных пунктов за счет средств местного бюджета на условиях софинансирования</t>
  </si>
  <si>
    <t>02 1 01 S2390</t>
  </si>
  <si>
    <t>Субсидии бюджетам МО ПК на капитальный ремонт и ремонт автомобильных дорог общего пользования населенных пунктов за счет дорожного фонда Приморского края</t>
  </si>
  <si>
    <t>02 1 01 92390</t>
  </si>
  <si>
    <t>13 9 00 00000</t>
  </si>
  <si>
    <t>Муниципальная программа "Формирование современной городской среды Дальнереченского городского округа"</t>
  </si>
  <si>
    <t>13 0 00 00000</t>
  </si>
  <si>
    <t>Мероприятия по патриотическому  воспитанию граждан на территории Дальнереченского городского округа</t>
  </si>
  <si>
    <t>Муниципальная программа "Профилактика терроризма и экстремизма в Дальнереченском городском округе"</t>
  </si>
  <si>
    <t>14 0 00 00000</t>
  </si>
  <si>
    <t>Мероприятия по профилактике экстремизма и терроризма, профилактике правонарушений и борьбе с преступностью</t>
  </si>
  <si>
    <t>14 9 00 00000</t>
  </si>
  <si>
    <t>14 9 01 20190</t>
  </si>
  <si>
    <t>Информационное освещение деятельности муниципальных учреждений и органов местного самоуправления в средствах массовой информации</t>
  </si>
  <si>
    <t>08 9 01 20570</t>
  </si>
  <si>
    <t xml:space="preserve">Содержание многофункциональных центров предоставления государственных и муниципальных услуг за счет средств местного бюджета </t>
  </si>
  <si>
    <t>08 9 01 20610</t>
  </si>
  <si>
    <t>Cубсидии на строительство, реконструкцию зданий (в том числе проектно-изыскательские работы) муниципальных образовательных организаций, реализующих лсновную общеобразовательную программу дошкольного образования на условиях софинансирования</t>
  </si>
  <si>
    <t>Субсидии из краевого бюджета бюджетам муниципальных образований Приморского края на строительство, реконструкцию зданий (в том числе проектно-изыскательские работы) муниципальных образовательных организаций, реализующих основную общеобразовательную программу дошкольного образования</t>
  </si>
  <si>
    <t>Субсидии из краевого бюджета бюджетам муниципальных образований Приморского края на комплектование книжных фондов и обеспечение информационно-техническим оборудованием библиотек</t>
  </si>
  <si>
    <t>Субсидии бюджетам муниципальных образований Приморского края  на обеспечение граждан твердым топливом (дровами)</t>
  </si>
  <si>
    <t xml:space="preserve">Социальные выплаты молодым семьям для приобретения (строительства) стандартного жилья </t>
  </si>
  <si>
    <t>05 2 01 20150</t>
  </si>
  <si>
    <t>Субсидии на проведение капитального и текущего ремонта, благоустройство территорий  учреждений, организацию безопасности учреждений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</si>
  <si>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</si>
  <si>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05 2 01 93150</t>
  </si>
  <si>
    <t>Субвенции на компенсацию части 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</si>
  <si>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Субвенции на обеспечение бесплатным питанием детей, обучающихся в муниципальных общеобразовательных организациях Приморского края</t>
  </si>
  <si>
    <t xml:space="preserve"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 Приморского края </t>
  </si>
  <si>
    <t>Расходы на опубликование нормативно-правовых актов</t>
  </si>
  <si>
    <t>09 9 01 20320</t>
  </si>
  <si>
    <t>02 9 01 20470</t>
  </si>
  <si>
    <t>06 9 01 20140</t>
  </si>
  <si>
    <t>06 9 01 20340</t>
  </si>
  <si>
    <t>06 9 01 20240</t>
  </si>
  <si>
    <t>05 1 01 93090</t>
  </si>
  <si>
    <t>07 2 01 20260</t>
  </si>
  <si>
    <t>08 9 01 20140</t>
  </si>
  <si>
    <t>05 9 01 20240</t>
  </si>
  <si>
    <t>06 9 01 20180</t>
  </si>
  <si>
    <t>06 9 01 20220</t>
  </si>
  <si>
    <t>02 1 01 20040</t>
  </si>
  <si>
    <t>02 1 01 S2380</t>
  </si>
  <si>
    <t xml:space="preserve">Муниципальная программа "Развитие транспортного комплекса на территории Дальнереченского городского округа" </t>
  </si>
  <si>
    <t>Отдельные мероприятия программной деятельности</t>
  </si>
  <si>
    <t xml:space="preserve">Модернизация, реконструкция, капитальный ремонт объектов теплоснабжения и электроснабжения в рамках подпрограммы "Энергосбережение и повышение энергетической эффективности Дальнереченского  городского округа" </t>
  </si>
  <si>
    <t>06 9 01 20210</t>
  </si>
  <si>
    <t>07 1 01 20250</t>
  </si>
  <si>
    <t>Муниципальная программа  "Защита населения и территории Дальнереченского городского округа от чрезвычайных ситуаций природного и техногенного характера"</t>
  </si>
  <si>
    <t xml:space="preserve">Муниципальная программа "Обеспечение доступным жильем и качественными услугами ЖКХ населения Дальнереченского городского округа" </t>
  </si>
  <si>
    <t>04 3 01 20090</t>
  </si>
  <si>
    <t>04 9 01 20510</t>
  </si>
  <si>
    <t xml:space="preserve">Муниципальная программа "Энергоэфективность, развитие газоснабжения и энергетики в Дальнереченском городском округе" </t>
  </si>
  <si>
    <t xml:space="preserve">Подпрограмма "Энергосбережение и повышение энергетической эффективности Дальнереченского  городского округа" </t>
  </si>
  <si>
    <t xml:space="preserve">Муниципальная программа "Развитие образования Дальнереченского городского округа" </t>
  </si>
  <si>
    <t>05 1 01 20140</t>
  </si>
  <si>
    <t>05 1 01 93070</t>
  </si>
  <si>
    <t>05 2 01 20140</t>
  </si>
  <si>
    <t>05 2 01 93060</t>
  </si>
  <si>
    <t>05 3 01 20200</t>
  </si>
  <si>
    <t>05 3 01 20140</t>
  </si>
  <si>
    <t xml:space="preserve">Муниципальная программа "Развитие культуры на территории Дальнереченского городского округа" </t>
  </si>
  <si>
    <t xml:space="preserve">Отдельные мероприятия программной деятельности </t>
  </si>
  <si>
    <t>05 3 01 93080</t>
  </si>
  <si>
    <t xml:space="preserve">Муниципальная программа "Развитие физической культуры и спорта Дальнереченского городского округа" </t>
  </si>
  <si>
    <t xml:space="preserve">Муниципальная программа "Информационное общество" </t>
  </si>
  <si>
    <t xml:space="preserve">Подпрограмма "Развитие дорожной отрасли на территории Дальнереченского городского округа" </t>
  </si>
  <si>
    <t>Подпрограмма "Развитие системы дошкольного образования Дальнереченского городского округа"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</si>
  <si>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</si>
  <si>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 xml:space="preserve">Подпрограмма "Развитие системы общего образования Дальнереченского городского округа" </t>
  </si>
  <si>
    <t xml:space="preserve">Подпрограмма "Развитие системы дополнительного образования, отдыха, оздоровления и занятости детей и подростков Дальнереченского городского округа" </t>
  </si>
  <si>
    <t>Субсидии на организацию и обеспечение оздоровления, отдыха и занятости детей и подростков</t>
  </si>
  <si>
    <t xml:space="preserve">Мероприятия для детей и молодежи </t>
  </si>
  <si>
    <t xml:space="preserve">Мероприятия  по противодействию распространения наркотиков </t>
  </si>
  <si>
    <t>Мероприятия  по профилактике экстремизма и терроризма, профилактике правонарушений и борьбе с преступностью</t>
  </si>
  <si>
    <t>Расходы на обеспечение деятельности (оказание услуг, выполнение работ) централизованной библиотечной системы</t>
  </si>
  <si>
    <t>Подпрограмма "Развитие массовой физической культуры и спорта в Дальнереченском городском округе"</t>
  </si>
  <si>
    <t>Подпрограмма "Подготовка спортивного резерва в Дальнереченском городском округе"</t>
  </si>
  <si>
    <t>Субвенции на организацию и обеспечение оздоровления и отдыха детей Приморского края (за исключением организации отдыха детей в каникулярное время)</t>
  </si>
  <si>
    <t>Ведомство</t>
  </si>
  <si>
    <t>Наименование</t>
  </si>
  <si>
    <t>000</t>
  </si>
  <si>
    <t>005</t>
  </si>
  <si>
    <t>009</t>
  </si>
  <si>
    <t>610</t>
  </si>
  <si>
    <t xml:space="preserve">Расходы на обеспечение деятельности (оказание услуг, выполнение работ) централизованных бухгалтерий </t>
  </si>
  <si>
    <t xml:space="preserve">Расходы на обеспечение деятельности (оказание услуг, выполнение работ) муниципальных учреждений 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</si>
  <si>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</si>
  <si>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 xml:space="preserve">Целевая статья </t>
  </si>
  <si>
    <t xml:space="preserve">Проведение капитального ремонта  муниципального жилищного фонда </t>
  </si>
  <si>
    <t xml:space="preserve">Проектирование, строительство, реконстуркция  и текущее содержание автомобильных дорог общего пользования местного значения  за счет средств дорожного фонда Дальнереченского городского округа </t>
  </si>
  <si>
    <t>Расходы на обеспечение деятельности (оказание услуг, выполнение работ) централизованных бухгалтерий</t>
  </si>
  <si>
    <t>Программные направления деятельности</t>
  </si>
  <si>
    <t>Строительство, реконструкция и ремонт объектов спорта</t>
  </si>
  <si>
    <t>810</t>
  </si>
  <si>
    <t xml:space="preserve">Финансовая поддержка в форме субсидий предприятиям и организациям оказывающим пассажирские перевозки населению </t>
  </si>
  <si>
    <t xml:space="preserve">Подпрограмма "Проведение капитального ремонта многоквартирных домов в Дальнереченском городском округе" </t>
  </si>
  <si>
    <t>Мероприятия в области физической культуры и спорта, приобретение спортивного инвентаря</t>
  </si>
  <si>
    <t>012</t>
  </si>
  <si>
    <t>240</t>
  </si>
  <si>
    <t>110</t>
  </si>
  <si>
    <t>620</t>
  </si>
  <si>
    <t>310</t>
  </si>
  <si>
    <t>320</t>
  </si>
  <si>
    <t xml:space="preserve">Проектирование,строительство подъездных автомобильных дорог, проездов к земельным участкам, предоставляемым на бесплатной основе гражданам, имеющим трех и более детей, и гражданам, имеющим двух детей, а также молодым семьям </t>
  </si>
  <si>
    <t>00 0 00 00000</t>
  </si>
  <si>
    <t>014</t>
  </si>
  <si>
    <t>015</t>
  </si>
  <si>
    <t>Взносы на капитальный ремонт общего имущества в многоквартирном доме в расчете на один квадратный метр общей площади жилого (нежилого) помещения в многоквартирном доме</t>
  </si>
  <si>
    <t>08 0 00 00000</t>
  </si>
  <si>
    <t>02 0 00 00000</t>
  </si>
  <si>
    <t>04 3 00 00000</t>
  </si>
  <si>
    <t>04 0 00 00000</t>
  </si>
  <si>
    <t>04 9 00 00000</t>
  </si>
  <si>
    <t>01 0 00 00000</t>
  </si>
  <si>
    <t>410</t>
  </si>
  <si>
    <t>07 1 00 00000</t>
  </si>
  <si>
    <t>07 0 00 00000</t>
  </si>
  <si>
    <t>07 2 00 00000</t>
  </si>
  <si>
    <t>09 0 00 00000</t>
  </si>
  <si>
    <t>09 9 00 00000</t>
  </si>
  <si>
    <t>06 9 00 00000</t>
  </si>
  <si>
    <t>06 0 00 00000</t>
  </si>
  <si>
    <t>05 1 00 00000</t>
  </si>
  <si>
    <t>05 0 00 00000</t>
  </si>
  <si>
    <t>05 2 00 00000</t>
  </si>
  <si>
    <t>05 3 00 00000</t>
  </si>
  <si>
    <t>01 2 00 20030</t>
  </si>
  <si>
    <t>01 2 00 00000</t>
  </si>
  <si>
    <t>02 100 0 0000</t>
  </si>
  <si>
    <t>02 9 00 00000</t>
  </si>
  <si>
    <t>05 9 00 00000</t>
  </si>
  <si>
    <t>08 9 00 00000</t>
  </si>
  <si>
    <t>Вид расходов</t>
  </si>
  <si>
    <t>Cубсидии на возмещение затрат или недополученных доходов от предоставления транспортных услуг населению в границах Дальнереченского городского округа</t>
  </si>
  <si>
    <t>02 9 01 20620</t>
  </si>
  <si>
    <t>04 9 01 92620</t>
  </si>
  <si>
    <t>Субсидии на обеспечение граждан твердым топливом (дровами) на условиях софинансирования</t>
  </si>
  <si>
    <t>04 9 01 S2620</t>
  </si>
  <si>
    <t>Субсидии на строительство (реконструкцию) зданий (в т.ч. проектно-изыскательские работы)</t>
  </si>
  <si>
    <t>05 3 01 20130</t>
  </si>
  <si>
    <t>07 1 Р5 92190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</si>
  <si>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</si>
  <si>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</si>
  <si>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07 1 Р5 S2190</t>
  </si>
  <si>
    <t>Кассовое исполнение за 2019 год</t>
  </si>
  <si>
    <t>Первоначально-утвержденный план</t>
  </si>
  <si>
    <t>Уточненный план</t>
  </si>
  <si>
    <t>% исполнения от первоначально-утвержденного плана</t>
  </si>
  <si>
    <t>% исполнения от уточненного плана</t>
  </si>
  <si>
    <t>x</t>
  </si>
  <si>
    <t xml:space="preserve">Подпрограмма "Обеспечение жильем молодых семей Дальнереченского городского округа" </t>
  </si>
  <si>
    <t>04 1 00 00000</t>
  </si>
  <si>
    <t>04 1 01 L4970</t>
  </si>
  <si>
    <t>х</t>
  </si>
  <si>
    <t>06 9 01 20190</t>
  </si>
  <si>
    <t>Сведения о фактически произведенных расходах Дальнереченского городского округа в 2019 году на реализацию муниципальных программ в сравнении с первоначально утвержденными решением о бюджете значениями и с уточненными значениями с учетом внесенных изменений</t>
  </si>
  <si>
    <t>Пояснения различий между первоначально утвержденными показателями расходов и их фактическими значениями</t>
  </si>
  <si>
    <t>При формировании бюджета на 2019 год  планировались работы по замене оборудования на котельной № 2 по ул.Флегантово, но т.к. ПСД не было разработано, заявка на получение субсидий из краевого бюджета не подавалась и в августе 2019 года ассигнования были перераспределены</t>
  </si>
  <si>
    <t>По состоянию на 01.01.2019 года сформировался остаток средств дорожного фонда в сумме 2875602,39руб., который носит целевой характер и решением Думы № 50 от 11.06.2019 утвержденвс составе расходов бюджета</t>
  </si>
  <si>
    <t>В связи с предъявлением к оплате исполнительных листов, возникла необходимость увеличения плановых ассигнований по Администрации Дальнереченского городского округа</t>
  </si>
  <si>
    <t>Заявительный характер выплаты компенсации части родительской платы, оплата произведена по факту</t>
  </si>
  <si>
    <t>110, 240, 850</t>
  </si>
  <si>
    <t>Учреждение МАУ «ИАЦ» ликвидировано и исключено из ЕГРЮЛ -   09.07.2019 г., в связи с этим остаток плановых ассигнований был перераспределен</t>
  </si>
  <si>
    <t>Учреждение МАУ «МФЦ» ликвидировано и исключено из ЕГРЮЛ -   01.07.2019 г., в связи с этим остаток плановых ассигнований был перераспределен</t>
  </si>
  <si>
    <t>Произошла ликвидация двух муниципальных учреждений, в связи с этим и уменьшены плановые назначения</t>
  </si>
  <si>
    <t>По заключения КСП муниципальная программы была откорректированна, т.к. мероприятия одной МП не могут быть одновременно включены в другум МП, в связи с чем расходы по целевой статья 0690120190 уменьшены на 15000 руб., а по целевой статье 1490120190 увеличены на 15000 руб.</t>
  </si>
  <si>
    <t>В связи с выделением средств из краевого бюджета, за счет средств местного бюджета провели экспертизу сметного раздела проектной документации на хоккейную коробку</t>
  </si>
  <si>
    <t>В процессе исполнения бюджета были доведены дополнительно субсидии из краевого бюджета  в сумме 6 376 500 руб. на изготовление ПСД на реконструкцию стадиона и на строительство хоккейной коробки, а также предусмотрены средства местного бюджета на условиях софинансирования в размере 3% или в сумме 105 759 руб.</t>
  </si>
  <si>
    <t>Субсидии из краевого бюджета выделены в сумме 6 376 500 руб., местный бюджет выделил дополнительно 251 609 руб.</t>
  </si>
  <si>
    <t>В процессе исполнения бюджета дополнительно из краевого бюджета были выделены субсидии в сумме 45 400 665,60 руб. на завершение строительства детского сада на 120 мест, местный бюджет предусмотрел софинансирование в сумме 3 827 644,80 руб.</t>
  </si>
  <si>
    <t>При формировании бюджета на 2019 год планировались расходы на условиях софинансирования за счет средств местного бюджета 30%, распоряжением администрации Приморского края от 14.02.2019 № 99-ра , процент софинансирования составил 3%, в связи с чем план был скорректирован в сторону уменьшения</t>
  </si>
  <si>
    <t>Субсидии предоставляются из бюджета Дальнереченского городского округа  на возмещение затрат, связанных с перевозкой пассажиров до дачных остановок (по трем марштурам). Льготный проезд осуществляется с  1 мая по 31 октября. Заявительный характер выплат. Оплата произведена по факту.</t>
  </si>
  <si>
    <t>В процессе исполнения бюджета были доведены дополнительно субсидии из краевого бюджета дополнительно в сумме 26 190 672,77 руб., из них  в рамках формирования современной городской среды 8 190 672,77 руб. и благоустройства дворовых территорий 18 000 000 руб.</t>
  </si>
  <si>
    <t>Заявительный характер выплаты компенсации родителям за путевки. Потребность в средствах отсутствовала, в связи с чем и был скорректирован размер субвенции из краевого бюджета  в сторону уменьшения на 308 163 руб.</t>
  </si>
  <si>
    <t>В связи с предъявлением к оплате исполнительного листа, возникла необходимость увеличения плановых ассигнований по Администрации Дальнереченского городского округа в сумме 139 950 руб.</t>
  </si>
  <si>
    <t>В связи с предъявлением к АдминистрацииДГО исполнительных листов, возникла необходимость уменьшения плановых ассигнований по МКУ "Управление ЖКХ ДГО", как ремонты перенесены на следующий год</t>
  </si>
  <si>
    <t xml:space="preserve">Расходы осуществлены по факту оказания услуг поставщиками. Потребность в средствах  в сумме 1 950 045 руб. отсутствует. </t>
  </si>
  <si>
    <t>В связи с наличием вакантных ставок педагогических работников дополнительного образования , сложилась экономия по фонду оплаты труда</t>
  </si>
  <si>
    <t>110, 240</t>
  </si>
  <si>
    <t>В связи с уменьшением объема опубликованной информации, оплата произведена за фактические объемы</t>
  </si>
  <si>
    <t>Оплачены образовательные услуги по обучению муниципальных служащих по программе профессиональной переподготовки «Государственное и муниципальное управление» .Образовалась экономия</t>
  </si>
  <si>
    <t>Решением Думы ДГО от 11.06.2019 № 50  в составе расходов бюджета утверждена была данная муниципальная программа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</si>
</sst>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0"/>
      <name val="Arial"/>
      <family val="2"/>
    </font>
    <font>
      <sz val="8"/>
      <name val="Arial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2"/>
      <name val="Times New Roman"/>
      <family val="1"/>
    </font>
    <font>
      <sz val="10"/>
      <name val="Arial"/>
      <family val="2"/>
    </font>
    <font>
      <sz val="12"/>
      <color indexed="8"/>
      <name val="Times New Roman"/>
      <family val="1"/>
      <charset val="204"/>
    </font>
    <font>
      <b/>
      <sz val="14"/>
      <name val="Times New Roman"/>
      <family val="1"/>
    </font>
    <font>
      <b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31">
    <xf numFmtId="0" fontId="0" fillId="0" borderId="0" xfId="0"/>
    <xf numFmtId="0" fontId="4" fillId="0" borderId="0" xfId="1" applyNumberFormat="1" applyFont="1" applyFill="1" applyBorder="1" applyAlignment="1" applyProtection="1">
      <alignment vertical="top"/>
    </xf>
    <xf numFmtId="0" fontId="2" fillId="0" borderId="0" xfId="1" applyNumberFormat="1" applyFont="1" applyFill="1" applyBorder="1" applyAlignment="1" applyProtection="1">
      <alignment vertical="top" wrapText="1"/>
    </xf>
    <xf numFmtId="0" fontId="4" fillId="0" borderId="0" xfId="1" applyNumberFormat="1" applyFont="1" applyFill="1" applyBorder="1" applyAlignment="1" applyProtection="1">
      <alignment horizontal="center" vertical="center" wrapText="1"/>
    </xf>
    <xf numFmtId="0" fontId="4" fillId="0" borderId="3" xfId="1" applyNumberFormat="1" applyFont="1" applyFill="1" applyBorder="1" applyAlignment="1" applyProtection="1">
      <alignment horizontal="center" vertical="center" wrapText="1"/>
    </xf>
    <xf numFmtId="0" fontId="5" fillId="0" borderId="0" xfId="1" applyNumberFormat="1" applyFont="1" applyFill="1" applyBorder="1" applyAlignment="1" applyProtection="1">
      <alignment vertical="top"/>
    </xf>
    <xf numFmtId="0" fontId="6" fillId="0" borderId="0" xfId="1" applyNumberFormat="1" applyFont="1" applyFill="1" applyBorder="1" applyAlignment="1" applyProtection="1">
      <alignment vertical="top"/>
    </xf>
    <xf numFmtId="164" fontId="4" fillId="0" borderId="0" xfId="1" applyNumberFormat="1" applyFont="1" applyFill="1" applyBorder="1" applyAlignment="1" applyProtection="1">
      <alignment horizontal="center" vertical="top"/>
    </xf>
    <xf numFmtId="0" fontId="2" fillId="0" borderId="3" xfId="1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Fill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wrapText="1"/>
    </xf>
    <xf numFmtId="0" fontId="2" fillId="0" borderId="2" xfId="0" applyFont="1" applyFill="1" applyBorder="1" applyAlignment="1">
      <alignment vertical="top" wrapText="1"/>
    </xf>
    <xf numFmtId="49" fontId="2" fillId="0" borderId="3" xfId="1" applyNumberFormat="1" applyFont="1" applyFill="1" applyBorder="1" applyAlignment="1" applyProtection="1">
      <alignment horizontal="center" vertical="center" wrapText="1"/>
    </xf>
    <xf numFmtId="0" fontId="3" fillId="0" borderId="3" xfId="0" applyFont="1" applyBorder="1" applyAlignment="1">
      <alignment wrapText="1"/>
    </xf>
    <xf numFmtId="0" fontId="3" fillId="0" borderId="3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3" fillId="0" borderId="3" xfId="0" applyFont="1" applyFill="1" applyBorder="1" applyAlignment="1">
      <alignment wrapText="1"/>
    </xf>
    <xf numFmtId="0" fontId="2" fillId="0" borderId="3" xfId="0" applyFont="1" applyFill="1" applyBorder="1" applyAlignment="1">
      <alignment wrapText="1"/>
    </xf>
    <xf numFmtId="2" fontId="2" fillId="0" borderId="3" xfId="1" applyNumberFormat="1" applyFont="1" applyFill="1" applyBorder="1" applyAlignment="1" applyProtection="1">
      <alignment horizontal="center" vertical="center" wrapText="1"/>
    </xf>
    <xf numFmtId="2" fontId="2" fillId="0" borderId="3" xfId="1" applyNumberFormat="1" applyFont="1" applyFill="1" applyBorder="1" applyAlignment="1" applyProtection="1">
      <alignment horizontal="center" vertical="center"/>
    </xf>
    <xf numFmtId="2" fontId="3" fillId="0" borderId="3" xfId="1" applyNumberFormat="1" applyFont="1" applyFill="1" applyBorder="1" applyAlignment="1" applyProtection="1">
      <alignment horizontal="center" vertical="center"/>
    </xf>
    <xf numFmtId="49" fontId="3" fillId="0" borderId="3" xfId="1" applyNumberFormat="1" applyFont="1" applyFill="1" applyBorder="1" applyAlignment="1" applyProtection="1">
      <alignment horizontal="center" vertical="center" wrapText="1"/>
    </xf>
    <xf numFmtId="2" fontId="3" fillId="0" borderId="3" xfId="1" applyNumberFormat="1" applyFont="1" applyFill="1" applyBorder="1" applyAlignment="1" applyProtection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3" xfId="1" applyNumberFormat="1" applyFont="1" applyFill="1" applyBorder="1" applyAlignment="1" applyProtection="1">
      <alignment horizontal="left" vertical="center" wrapText="1"/>
    </xf>
    <xf numFmtId="0" fontId="2" fillId="0" borderId="5" xfId="0" applyFont="1" applyFill="1" applyBorder="1" applyAlignment="1">
      <alignment vertical="top" wrapText="1"/>
    </xf>
    <xf numFmtId="0" fontId="2" fillId="0" borderId="6" xfId="0" applyFont="1" applyBorder="1" applyAlignment="1">
      <alignment wrapText="1"/>
    </xf>
    <xf numFmtId="0" fontId="2" fillId="0" borderId="7" xfId="0" applyFont="1" applyBorder="1" applyAlignment="1">
      <alignment vertical="top" wrapText="1"/>
    </xf>
    <xf numFmtId="0" fontId="2" fillId="0" borderId="8" xfId="0" applyFont="1" applyFill="1" applyBorder="1" applyAlignment="1">
      <alignment vertical="top" wrapText="1"/>
    </xf>
    <xf numFmtId="164" fontId="4" fillId="0" borderId="3" xfId="1" applyNumberFormat="1" applyFont="1" applyFill="1" applyBorder="1" applyAlignment="1" applyProtection="1">
      <alignment horizontal="center" vertical="center" wrapText="1"/>
    </xf>
    <xf numFmtId="2" fontId="4" fillId="0" borderId="0" xfId="1" applyNumberFormat="1" applyFont="1" applyFill="1" applyBorder="1" applyAlignment="1" applyProtection="1">
      <alignment vertical="top" wrapText="1"/>
    </xf>
    <xf numFmtId="2" fontId="2" fillId="0" borderId="0" xfId="0" applyNumberFormat="1" applyFont="1" applyFill="1" applyAlignment="1">
      <alignment horizontal="right"/>
    </xf>
    <xf numFmtId="0" fontId="3" fillId="0" borderId="3" xfId="0" applyFont="1" applyFill="1" applyBorder="1" applyAlignment="1">
      <alignment vertical="top" wrapText="1"/>
    </xf>
    <xf numFmtId="0" fontId="2" fillId="0" borderId="7" xfId="0" applyFont="1" applyFill="1" applyBorder="1" applyAlignment="1">
      <alignment vertical="top" wrapText="1"/>
    </xf>
    <xf numFmtId="3" fontId="2" fillId="0" borderId="3" xfId="0" applyNumberFormat="1" applyFont="1" applyFill="1" applyBorder="1" applyAlignment="1">
      <alignment vertical="center"/>
    </xf>
    <xf numFmtId="49" fontId="2" fillId="0" borderId="3" xfId="0" applyNumberFormat="1" applyFont="1" applyFill="1" applyBorder="1" applyAlignment="1">
      <alignment horizontal="center" vertical="center"/>
    </xf>
    <xf numFmtId="0" fontId="3" fillId="0" borderId="3" xfId="1" applyNumberFormat="1" applyFont="1" applyFill="1" applyBorder="1" applyAlignment="1" applyProtection="1">
      <alignment vertical="center"/>
    </xf>
    <xf numFmtId="49" fontId="3" fillId="0" borderId="3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3" xfId="1" applyNumberFormat="1" applyFont="1" applyFill="1" applyBorder="1" applyAlignment="1" applyProtection="1">
      <alignment horizontal="center" vertical="center"/>
    </xf>
    <xf numFmtId="0" fontId="2" fillId="0" borderId="3" xfId="1" applyNumberFormat="1" applyFont="1" applyFill="1" applyBorder="1" applyAlignment="1" applyProtection="1">
      <alignment vertical="center"/>
    </xf>
    <xf numFmtId="49" fontId="2" fillId="0" borderId="3" xfId="1" applyNumberFormat="1" applyFont="1" applyFill="1" applyBorder="1" applyAlignment="1" applyProtection="1">
      <alignment horizontal="center" vertical="center"/>
    </xf>
    <xf numFmtId="0" fontId="3" fillId="0" borderId="7" xfId="0" applyFont="1" applyFill="1" applyBorder="1" applyAlignment="1">
      <alignment vertical="top" wrapText="1"/>
    </xf>
    <xf numFmtId="0" fontId="2" fillId="0" borderId="0" xfId="0" applyFont="1" applyBorder="1" applyAlignment="1">
      <alignment wrapText="1"/>
    </xf>
    <xf numFmtId="0" fontId="8" fillId="2" borderId="3" xfId="0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vertical="top" wrapText="1"/>
    </xf>
    <xf numFmtId="0" fontId="2" fillId="0" borderId="8" xfId="0" applyFont="1" applyFill="1" applyBorder="1" applyAlignment="1">
      <alignment horizontal="left" vertical="top" wrapText="1"/>
    </xf>
    <xf numFmtId="2" fontId="4" fillId="0" borderId="3" xfId="1" applyNumberFormat="1" applyFont="1" applyFill="1" applyBorder="1" applyAlignment="1" applyProtection="1">
      <alignment horizontal="center" vertical="center" wrapText="1"/>
    </xf>
    <xf numFmtId="0" fontId="4" fillId="3" borderId="0" xfId="1" applyNumberFormat="1" applyFont="1" applyFill="1" applyBorder="1" applyAlignment="1" applyProtection="1">
      <alignment vertical="top"/>
    </xf>
    <xf numFmtId="0" fontId="2" fillId="0" borderId="1" xfId="0" applyFont="1" applyFill="1" applyBorder="1" applyAlignment="1">
      <alignment vertical="top" wrapText="1"/>
    </xf>
    <xf numFmtId="49" fontId="2" fillId="0" borderId="11" xfId="1" applyNumberFormat="1" applyFont="1" applyFill="1" applyBorder="1" applyAlignment="1" applyProtection="1">
      <alignment horizontal="center" vertical="center"/>
    </xf>
    <xf numFmtId="2" fontId="4" fillId="0" borderId="0" xfId="1" applyNumberFormat="1" applyFont="1" applyFill="1" applyBorder="1" applyAlignment="1" applyProtection="1">
      <alignment horizontal="center" vertical="center" wrapText="1"/>
    </xf>
    <xf numFmtId="0" fontId="2" fillId="0" borderId="3" xfId="0" applyFont="1" applyBorder="1" applyAlignment="1">
      <alignment wrapText="1"/>
    </xf>
    <xf numFmtId="2" fontId="2" fillId="0" borderId="3" xfId="0" applyNumberFormat="1" applyFont="1" applyBorder="1" applyAlignment="1">
      <alignment horizontal="center" vertical="center"/>
    </xf>
    <xf numFmtId="2" fontId="2" fillId="0" borderId="3" xfId="0" applyNumberFormat="1" applyFont="1" applyFill="1" applyBorder="1" applyAlignment="1">
      <alignment horizontal="center" vertical="center"/>
    </xf>
    <xf numFmtId="0" fontId="2" fillId="0" borderId="0" xfId="1" applyNumberFormat="1" applyFont="1" applyFill="1" applyBorder="1" applyAlignment="1" applyProtection="1">
      <alignment vertical="top" wrapText="1"/>
    </xf>
    <xf numFmtId="2" fontId="2" fillId="0" borderId="0" xfId="1" applyNumberFormat="1" applyFont="1" applyFill="1" applyBorder="1" applyAlignment="1" applyProtection="1">
      <alignment horizontal="center" vertical="center" wrapText="1"/>
    </xf>
    <xf numFmtId="0" fontId="3" fillId="0" borderId="0" xfId="0" applyFont="1" applyBorder="1"/>
    <xf numFmtId="49" fontId="3" fillId="0" borderId="0" xfId="1" applyNumberFormat="1" applyFont="1" applyFill="1" applyBorder="1" applyAlignment="1" applyProtection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49" fontId="3" fillId="0" borderId="0" xfId="0" applyNumberFormat="1" applyFont="1" applyBorder="1" applyAlignment="1">
      <alignment horizontal="center" vertical="center"/>
    </xf>
    <xf numFmtId="2" fontId="3" fillId="0" borderId="0" xfId="1" applyNumberFormat="1" applyFont="1" applyFill="1" applyBorder="1" applyAlignment="1" applyProtection="1">
      <alignment horizontal="center" vertical="center"/>
    </xf>
    <xf numFmtId="2" fontId="3" fillId="0" borderId="0" xfId="1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wrapText="1"/>
    </xf>
    <xf numFmtId="49" fontId="2" fillId="0" borderId="0" xfId="1" applyNumberFormat="1" applyFont="1" applyFill="1" applyBorder="1" applyAlignment="1" applyProtection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49" fontId="2" fillId="0" borderId="0" xfId="0" applyNumberFormat="1" applyFont="1" applyBorder="1" applyAlignment="1">
      <alignment horizontal="center" vertical="center"/>
    </xf>
    <xf numFmtId="2" fontId="2" fillId="0" borderId="0" xfId="1" applyNumberFormat="1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vertical="center"/>
    </xf>
    <xf numFmtId="0" fontId="2" fillId="0" borderId="4" xfId="0" applyFont="1" applyBorder="1" applyAlignment="1">
      <alignment vertical="center" wrapText="1"/>
    </xf>
    <xf numFmtId="0" fontId="4" fillId="0" borderId="3" xfId="1" applyNumberFormat="1" applyFont="1" applyFill="1" applyBorder="1" applyAlignment="1" applyProtection="1">
      <alignment horizontal="center" vertical="center" wrapText="1"/>
    </xf>
    <xf numFmtId="0" fontId="4" fillId="0" borderId="3" xfId="1" applyNumberFormat="1" applyFont="1" applyFill="1" applyBorder="1" applyAlignment="1" applyProtection="1">
      <alignment vertical="top"/>
    </xf>
    <xf numFmtId="0" fontId="4" fillId="0" borderId="3" xfId="1" applyNumberFormat="1" applyFont="1" applyFill="1" applyBorder="1" applyAlignment="1" applyProtection="1">
      <alignment vertical="top" wrapText="1"/>
    </xf>
    <xf numFmtId="0" fontId="4" fillId="0" borderId="3" xfId="1" applyNumberFormat="1" applyFont="1" applyFill="1" applyBorder="1" applyAlignment="1" applyProtection="1">
      <alignment vertical="top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3" xfId="1" applyNumberFormat="1" applyFont="1" applyFill="1" applyBorder="1" applyAlignment="1" applyProtection="1">
      <alignment vertical="top" wrapText="1"/>
    </xf>
    <xf numFmtId="0" fontId="6" fillId="0" borderId="3" xfId="1" applyNumberFormat="1" applyFont="1" applyFill="1" applyBorder="1" applyAlignment="1" applyProtection="1">
      <alignment vertical="top"/>
    </xf>
    <xf numFmtId="0" fontId="4" fillId="0" borderId="3" xfId="1" applyNumberFormat="1" applyFont="1" applyFill="1" applyBorder="1" applyAlignment="1" applyProtection="1">
      <alignment vertical="top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vertical="center"/>
    </xf>
    <xf numFmtId="0" fontId="2" fillId="0" borderId="4" xfId="0" applyFont="1" applyFill="1" applyBorder="1" applyAlignment="1">
      <alignment wrapText="1"/>
    </xf>
    <xf numFmtId="0" fontId="2" fillId="0" borderId="4" xfId="0" applyFont="1" applyFill="1" applyBorder="1" applyAlignment="1">
      <alignment vertical="center"/>
    </xf>
    <xf numFmtId="0" fontId="2" fillId="0" borderId="4" xfId="0" applyFont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2" fillId="0" borderId="4" xfId="0" applyFont="1" applyBorder="1" applyAlignment="1">
      <alignment wrapText="1"/>
    </xf>
    <xf numFmtId="0" fontId="0" fillId="0" borderId="10" xfId="0" applyBorder="1" applyAlignment="1">
      <alignment wrapText="1"/>
    </xf>
    <xf numFmtId="49" fontId="2" fillId="0" borderId="4" xfId="1" applyNumberFormat="1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2" fontId="2" fillId="0" borderId="4" xfId="1" applyNumberFormat="1" applyFont="1" applyFill="1" applyBorder="1" applyAlignment="1" applyProtection="1">
      <alignment vertical="center"/>
    </xf>
    <xf numFmtId="2" fontId="0" fillId="0" borderId="10" xfId="0" applyNumberFormat="1" applyBorder="1" applyAlignment="1">
      <alignment vertical="center"/>
    </xf>
    <xf numFmtId="0" fontId="2" fillId="0" borderId="0" xfId="1" applyNumberFormat="1" applyFont="1" applyFill="1" applyBorder="1" applyAlignment="1" applyProtection="1">
      <alignment vertical="top" wrapText="1"/>
    </xf>
    <xf numFmtId="0" fontId="2" fillId="0" borderId="4" xfId="1" applyNumberFormat="1" applyFont="1" applyFill="1" applyBorder="1" applyAlignment="1" applyProtection="1">
      <alignment vertical="center"/>
    </xf>
    <xf numFmtId="0" fontId="0" fillId="0" borderId="10" xfId="0" applyBorder="1" applyAlignment="1">
      <alignment vertical="center"/>
    </xf>
    <xf numFmtId="0" fontId="2" fillId="0" borderId="4" xfId="0" applyFont="1" applyFill="1" applyBorder="1" applyAlignment="1">
      <alignment vertical="top" wrapText="1"/>
    </xf>
    <xf numFmtId="0" fontId="2" fillId="0" borderId="10" xfId="0" applyFont="1" applyFill="1" applyBorder="1" applyAlignment="1">
      <alignment vertical="top" wrapText="1"/>
    </xf>
    <xf numFmtId="49" fontId="2" fillId="0" borderId="10" xfId="1" applyNumberFormat="1" applyFont="1" applyFill="1" applyBorder="1" applyAlignment="1" applyProtection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 wrapText="1"/>
    </xf>
    <xf numFmtId="0" fontId="4" fillId="0" borderId="10" xfId="1" applyNumberFormat="1" applyFont="1" applyFill="1" applyBorder="1" applyAlignment="1" applyProtection="1">
      <alignment vertical="top" wrapText="1"/>
    </xf>
    <xf numFmtId="0" fontId="2" fillId="0" borderId="4" xfId="0" applyFont="1" applyFill="1" applyBorder="1" applyAlignment="1">
      <alignment vertical="center"/>
    </xf>
    <xf numFmtId="0" fontId="0" fillId="0" borderId="10" xfId="0" applyBorder="1"/>
    <xf numFmtId="0" fontId="8" fillId="2" borderId="4" xfId="0" applyFont="1" applyFill="1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9" fillId="0" borderId="0" xfId="1" applyNumberFormat="1" applyFont="1" applyFill="1" applyBorder="1" applyAlignment="1" applyProtection="1">
      <alignment horizontal="center" vertical="top" wrapText="1"/>
    </xf>
    <xf numFmtId="0" fontId="10" fillId="0" borderId="0" xfId="0" applyFont="1" applyAlignment="1">
      <alignment vertical="top" wrapText="1"/>
    </xf>
    <xf numFmtId="0" fontId="10" fillId="0" borderId="0" xfId="0" applyFont="1" applyAlignment="1">
      <alignment horizontal="center" vertical="top" wrapText="1"/>
    </xf>
    <xf numFmtId="0" fontId="4" fillId="0" borderId="10" xfId="1" applyNumberFormat="1" applyFont="1" applyFill="1" applyBorder="1" applyAlignment="1" applyProtection="1">
      <alignment vertical="center"/>
    </xf>
    <xf numFmtId="0" fontId="4" fillId="0" borderId="10" xfId="1" applyNumberFormat="1" applyFont="1" applyFill="1" applyBorder="1" applyAlignment="1" applyProtection="1">
      <alignment horizontal="center" vertical="center" wrapText="1"/>
    </xf>
    <xf numFmtId="0" fontId="4" fillId="0" borderId="3" xfId="1" applyNumberFormat="1" applyFont="1" applyFill="1" applyBorder="1" applyAlignment="1" applyProtection="1">
      <alignment horizontal="center" vertical="center" wrapText="1"/>
    </xf>
    <xf numFmtId="0" fontId="4" fillId="0" borderId="3" xfId="1" applyNumberFormat="1" applyFont="1" applyFill="1" applyBorder="1" applyAlignment="1" applyProtection="1">
      <alignment vertical="top" wrapText="1"/>
    </xf>
    <xf numFmtId="0" fontId="0" fillId="0" borderId="3" xfId="0" applyBorder="1" applyAlignment="1">
      <alignment vertical="top"/>
    </xf>
    <xf numFmtId="0" fontId="4" fillId="0" borderId="4" xfId="1" applyNumberFormat="1" applyFont="1" applyFill="1" applyBorder="1" applyAlignment="1" applyProtection="1">
      <alignment horizontal="center" vertical="center" wrapText="1"/>
    </xf>
    <xf numFmtId="0" fontId="4" fillId="0" borderId="3" xfId="1" applyNumberFormat="1" applyFont="1" applyFill="1" applyBorder="1" applyAlignment="1" applyProtection="1">
      <alignment horizontal="left" vertical="top" wrapText="1"/>
    </xf>
    <xf numFmtId="0" fontId="0" fillId="0" borderId="3" xfId="0" applyFont="1" applyBorder="1" applyAlignment="1">
      <alignment vertical="top" wrapText="1"/>
    </xf>
    <xf numFmtId="0" fontId="0" fillId="0" borderId="3" xfId="0" applyFont="1" applyBorder="1" applyAlignment="1">
      <alignment vertical="top"/>
    </xf>
    <xf numFmtId="0" fontId="4" fillId="0" borderId="4" xfId="1" applyNumberFormat="1" applyFont="1" applyFill="1" applyBorder="1" applyAlignment="1" applyProtection="1">
      <alignment vertical="top" wrapText="1"/>
    </xf>
    <xf numFmtId="0" fontId="4" fillId="0" borderId="12" xfId="1" applyNumberFormat="1" applyFont="1" applyFill="1" applyBorder="1" applyAlignment="1" applyProtection="1">
      <alignment vertical="top" wrapText="1"/>
    </xf>
    <xf numFmtId="0" fontId="2" fillId="0" borderId="3" xfId="1" applyNumberFormat="1" applyFont="1" applyFill="1" applyBorder="1" applyAlignment="1" applyProtection="1">
      <alignment vertical="top" wrapText="1"/>
    </xf>
    <xf numFmtId="0" fontId="0" fillId="0" borderId="12" xfId="0" applyBorder="1" applyAlignment="1">
      <alignment vertical="top"/>
    </xf>
    <xf numFmtId="0" fontId="0" fillId="0" borderId="10" xfId="0" applyBorder="1" applyAlignment="1">
      <alignment vertical="top"/>
    </xf>
  </cellXfs>
  <cellStyles count="2">
    <cellStyle name="Обычный" xfId="0" builtinId="0"/>
    <cellStyle name="Обычный_Программы1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25400</xdr:colOff>
      <xdr:row>0</xdr:row>
      <xdr:rowOff>0</xdr:rowOff>
    </xdr:from>
    <xdr:to>
      <xdr:col>8</xdr:col>
      <xdr:colOff>139700</xdr:colOff>
      <xdr:row>0</xdr:row>
      <xdr:rowOff>180975</xdr:rowOff>
    </xdr:to>
    <xdr:sp macro="" textlink="" fLocksText="0">
      <xdr:nvSpPr>
        <xdr:cNvPr id="10426" name="Text Box 1"/>
        <xdr:cNvSpPr txBox="1">
          <a:spLocks noChangeArrowheads="1"/>
        </xdr:cNvSpPr>
      </xdr:nvSpPr>
      <xdr:spPr bwMode="auto">
        <a:xfrm>
          <a:off x="4203700" y="47625"/>
          <a:ext cx="4241800" cy="1174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0160" tIns="20160" rIns="20160" bIns="20160" anchor="t" upright="1"/>
        <a:lstStyle/>
        <a:p>
          <a:pPr algn="l" rtl="1">
            <a:defRPr sz="1000"/>
          </a:pPr>
          <a:r>
            <a:rPr lang="ru-RU" sz="13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twoCellAnchor>
  <xdr:twoCellAnchor>
    <xdr:from>
      <xdr:col>0</xdr:col>
      <xdr:colOff>3530601</xdr:colOff>
      <xdr:row>0</xdr:row>
      <xdr:rowOff>0</xdr:rowOff>
    </xdr:from>
    <xdr:to>
      <xdr:col>6</xdr:col>
      <xdr:colOff>1</xdr:colOff>
      <xdr:row>0</xdr:row>
      <xdr:rowOff>180975</xdr:rowOff>
    </xdr:to>
    <xdr:sp macro="" textlink="" fLocksText="0">
      <xdr:nvSpPr>
        <xdr:cNvPr id="3" name="Text Box 1"/>
        <xdr:cNvSpPr txBox="1">
          <a:spLocks noChangeArrowheads="1"/>
        </xdr:cNvSpPr>
      </xdr:nvSpPr>
      <xdr:spPr bwMode="auto">
        <a:xfrm>
          <a:off x="3530601" y="47625"/>
          <a:ext cx="3698875" cy="207645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0160" tIns="20160" rIns="20160" bIns="20160" anchor="t" upright="1"/>
        <a:lstStyle/>
        <a:p>
          <a:pPr algn="l" rtl="1">
            <a:defRPr sz="1000"/>
          </a:pPr>
          <a:r>
            <a:rPr lang="ru-RU" sz="13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  <a:endParaRPr lang="ru-RU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3"/>
  <sheetViews>
    <sheetView tabSelected="1" topLeftCell="A85" zoomScale="75" zoomScaleNormal="75" workbookViewId="0">
      <selection activeCell="A106" sqref="A106"/>
    </sheetView>
  </sheetViews>
  <sheetFormatPr defaultRowHeight="15.75"/>
  <cols>
    <col min="1" max="1" width="62.5703125" style="2" customWidth="1"/>
    <col min="2" max="2" width="7.42578125" style="2" customWidth="1"/>
    <col min="3" max="3" width="15.140625" style="7" customWidth="1"/>
    <col min="4" max="4" width="7.5703125" style="7" customWidth="1"/>
    <col min="5" max="5" width="17.7109375" style="7" customWidth="1"/>
    <col min="6" max="6" width="19" style="35" customWidth="1"/>
    <col min="7" max="7" width="16.85546875" style="35" customWidth="1"/>
    <col min="8" max="8" width="15.7109375" style="35" customWidth="1"/>
    <col min="9" max="9" width="14.42578125" style="1" customWidth="1"/>
    <col min="10" max="10" width="43.85546875" style="1" customWidth="1"/>
    <col min="11" max="11" width="24.28515625" style="1" customWidth="1"/>
    <col min="12" max="16384" width="9.140625" style="1"/>
  </cols>
  <sheetData>
    <row r="1" spans="1:11">
      <c r="A1" s="114" t="s">
        <v>179</v>
      </c>
      <c r="B1" s="114"/>
      <c r="C1" s="114"/>
      <c r="D1" s="115"/>
      <c r="E1" s="115"/>
      <c r="F1" s="115"/>
      <c r="G1" s="115"/>
      <c r="H1" s="115"/>
      <c r="I1" s="115"/>
    </row>
    <row r="2" spans="1:11" ht="42" customHeight="1">
      <c r="A2" s="116"/>
      <c r="B2" s="116"/>
      <c r="C2" s="116"/>
      <c r="D2" s="115"/>
      <c r="E2" s="115"/>
      <c r="F2" s="115"/>
      <c r="G2" s="115"/>
      <c r="H2" s="115"/>
      <c r="I2" s="115"/>
    </row>
    <row r="3" spans="1:11">
      <c r="F3" s="36"/>
      <c r="G3" s="36"/>
      <c r="H3" s="36"/>
      <c r="I3" s="36" t="s">
        <v>17</v>
      </c>
    </row>
    <row r="4" spans="1:11" s="3" customFormat="1" ht="84.75" customHeight="1">
      <c r="A4" s="8" t="s">
        <v>103</v>
      </c>
      <c r="B4" s="34" t="s">
        <v>102</v>
      </c>
      <c r="C4" s="4" t="s">
        <v>111</v>
      </c>
      <c r="D4" s="4" t="s">
        <v>156</v>
      </c>
      <c r="E4" s="9" t="s">
        <v>169</v>
      </c>
      <c r="F4" s="9" t="s">
        <v>170</v>
      </c>
      <c r="G4" s="9" t="s">
        <v>168</v>
      </c>
      <c r="H4" s="75" t="s">
        <v>171</v>
      </c>
      <c r="I4" s="75" t="s">
        <v>172</v>
      </c>
      <c r="J4" s="4" t="s">
        <v>180</v>
      </c>
    </row>
    <row r="5" spans="1:11" s="3" customFormat="1" ht="26.25" customHeight="1">
      <c r="A5" s="29" t="s">
        <v>115</v>
      </c>
      <c r="B5" s="26" t="s">
        <v>104</v>
      </c>
      <c r="C5" s="29" t="s">
        <v>128</v>
      </c>
      <c r="D5" s="26" t="s">
        <v>104</v>
      </c>
      <c r="E5" s="27">
        <f>E6+E9+E18+E28+E50+E62+E72+E78+E82+E85+E91+E95</f>
        <v>515218012.89999998</v>
      </c>
      <c r="F5" s="27">
        <f>F6+F9+F18+F28+F50+F62+F72+F78+F82+F85+F91+F95</f>
        <v>605597141.18000007</v>
      </c>
      <c r="G5" s="27">
        <f>G6+G9+G18+G28+G50+G62+G72+G78+G82+G85+G91+G95</f>
        <v>585242978.88999999</v>
      </c>
      <c r="H5" s="27">
        <f t="shared" ref="H5:H16" si="0">G5/E5*100</f>
        <v>113.59132721230989</v>
      </c>
      <c r="I5" s="27">
        <f>G5/F5*100</f>
        <v>96.638993002783963</v>
      </c>
      <c r="J5" s="4"/>
    </row>
    <row r="6" spans="1:11" s="3" customFormat="1" ht="51.75" customHeight="1">
      <c r="A6" s="16" t="s">
        <v>75</v>
      </c>
      <c r="B6" s="26" t="s">
        <v>104</v>
      </c>
      <c r="C6" s="17" t="s">
        <v>137</v>
      </c>
      <c r="D6" s="42" t="s">
        <v>104</v>
      </c>
      <c r="E6" s="27">
        <f t="shared" ref="E6:G7" si="1">E7</f>
        <v>1915000</v>
      </c>
      <c r="F6" s="27">
        <f t="shared" si="1"/>
        <v>56649.37</v>
      </c>
      <c r="G6" s="27">
        <f t="shared" si="1"/>
        <v>56649.37</v>
      </c>
      <c r="H6" s="27">
        <f t="shared" si="0"/>
        <v>2.9581916449086165</v>
      </c>
      <c r="I6" s="27">
        <f t="shared" ref="I6:I65" si="2">G6/F6*100</f>
        <v>100</v>
      </c>
      <c r="J6" s="119" t="s">
        <v>181</v>
      </c>
    </row>
    <row r="7" spans="1:11" s="3" customFormat="1" ht="50.25" customHeight="1">
      <c r="A7" s="13" t="s">
        <v>76</v>
      </c>
      <c r="B7" s="15" t="s">
        <v>104</v>
      </c>
      <c r="C7" s="18" t="s">
        <v>151</v>
      </c>
      <c r="D7" s="43" t="s">
        <v>104</v>
      </c>
      <c r="E7" s="23">
        <f t="shared" si="1"/>
        <v>1915000</v>
      </c>
      <c r="F7" s="23">
        <f t="shared" si="1"/>
        <v>56649.37</v>
      </c>
      <c r="G7" s="23">
        <f t="shared" si="1"/>
        <v>56649.37</v>
      </c>
      <c r="H7" s="23">
        <f t="shared" si="0"/>
        <v>2.9581916449086165</v>
      </c>
      <c r="I7" s="54">
        <f t="shared" si="2"/>
        <v>100</v>
      </c>
      <c r="J7" s="119"/>
      <c r="K7" s="58"/>
    </row>
    <row r="8" spans="1:11" s="3" customFormat="1" ht="65.25" customHeight="1">
      <c r="A8" s="13" t="s">
        <v>68</v>
      </c>
      <c r="B8" s="15" t="s">
        <v>129</v>
      </c>
      <c r="C8" s="18" t="s">
        <v>150</v>
      </c>
      <c r="D8" s="43" t="s">
        <v>122</v>
      </c>
      <c r="E8" s="60">
        <v>1915000</v>
      </c>
      <c r="F8" s="23">
        <v>56649.37</v>
      </c>
      <c r="G8" s="23">
        <v>56649.37</v>
      </c>
      <c r="H8" s="23">
        <f t="shared" si="0"/>
        <v>2.9581916449086165</v>
      </c>
      <c r="I8" s="54">
        <f t="shared" si="2"/>
        <v>100</v>
      </c>
      <c r="J8" s="119"/>
    </row>
    <row r="9" spans="1:11" s="3" customFormat="1" ht="51" customHeight="1">
      <c r="A9" s="16" t="s">
        <v>66</v>
      </c>
      <c r="B9" s="26" t="s">
        <v>104</v>
      </c>
      <c r="C9" s="17" t="s">
        <v>133</v>
      </c>
      <c r="D9" s="42" t="s">
        <v>104</v>
      </c>
      <c r="E9" s="27">
        <f>E10+E15</f>
        <v>18690000</v>
      </c>
      <c r="F9" s="27">
        <f>F10+F15</f>
        <v>21585876.390000001</v>
      </c>
      <c r="G9" s="27">
        <f>G10+G15</f>
        <v>19572337.030000001</v>
      </c>
      <c r="H9" s="27">
        <f t="shared" si="0"/>
        <v>104.72090438737294</v>
      </c>
      <c r="I9" s="27">
        <f t="shared" si="2"/>
        <v>90.671959184697243</v>
      </c>
      <c r="J9" s="4"/>
    </row>
    <row r="10" spans="1:11" s="3" customFormat="1" ht="31.5" customHeight="1">
      <c r="A10" s="13" t="s">
        <v>89</v>
      </c>
      <c r="B10" s="15" t="s">
        <v>104</v>
      </c>
      <c r="C10" s="18" t="s">
        <v>152</v>
      </c>
      <c r="D10" s="43" t="s">
        <v>104</v>
      </c>
      <c r="E10" s="23">
        <f>E11+E12+E14+E13</f>
        <v>18600000</v>
      </c>
      <c r="F10" s="23">
        <f>F11+F12+F14+F13</f>
        <v>21475602.390000001</v>
      </c>
      <c r="G10" s="23">
        <f>G11+G12+G14+G13</f>
        <v>19462063.030000001</v>
      </c>
      <c r="H10" s="23">
        <f t="shared" si="0"/>
        <v>104.6347474731183</v>
      </c>
      <c r="I10" s="54">
        <f t="shared" si="2"/>
        <v>90.62406109298432</v>
      </c>
      <c r="J10" s="4"/>
    </row>
    <row r="11" spans="1:11" s="3" customFormat="1" ht="105" customHeight="1">
      <c r="A11" s="13" t="s">
        <v>113</v>
      </c>
      <c r="B11" s="15" t="s">
        <v>129</v>
      </c>
      <c r="C11" s="18" t="s">
        <v>64</v>
      </c>
      <c r="D11" s="43" t="s">
        <v>122</v>
      </c>
      <c r="E11" s="60">
        <v>10050000</v>
      </c>
      <c r="F11" s="23">
        <v>13959107.539999999</v>
      </c>
      <c r="G11" s="23">
        <v>11945568.18</v>
      </c>
      <c r="H11" s="23">
        <f t="shared" si="0"/>
        <v>118.86137492537314</v>
      </c>
      <c r="I11" s="54">
        <f t="shared" si="2"/>
        <v>85.575443457039242</v>
      </c>
      <c r="J11" s="4" t="s">
        <v>182</v>
      </c>
    </row>
    <row r="12" spans="1:11" s="3" customFormat="1" ht="64.5" customHeight="1">
      <c r="A12" s="30" t="s">
        <v>127</v>
      </c>
      <c r="B12" s="15" t="s">
        <v>129</v>
      </c>
      <c r="C12" s="18" t="s">
        <v>65</v>
      </c>
      <c r="D12" s="43" t="s">
        <v>122</v>
      </c>
      <c r="E12" s="60">
        <v>300000</v>
      </c>
      <c r="F12" s="23">
        <v>300000</v>
      </c>
      <c r="G12" s="23">
        <v>300000</v>
      </c>
      <c r="H12" s="23">
        <f t="shared" si="0"/>
        <v>100</v>
      </c>
      <c r="I12" s="54">
        <f t="shared" si="2"/>
        <v>100</v>
      </c>
      <c r="J12" s="4"/>
    </row>
    <row r="13" spans="1:11" s="3" customFormat="1" ht="147.75" customHeight="1">
      <c r="A13" s="33" t="s">
        <v>23</v>
      </c>
      <c r="B13" s="15" t="s">
        <v>129</v>
      </c>
      <c r="C13" s="18" t="s">
        <v>24</v>
      </c>
      <c r="D13" s="43" t="s">
        <v>122</v>
      </c>
      <c r="E13" s="60">
        <v>1250000</v>
      </c>
      <c r="F13" s="23">
        <v>216494.85</v>
      </c>
      <c r="G13" s="23">
        <v>216494.85</v>
      </c>
      <c r="H13" s="23">
        <f t="shared" si="0"/>
        <v>17.319588</v>
      </c>
      <c r="I13" s="54">
        <f t="shared" si="2"/>
        <v>100</v>
      </c>
      <c r="J13" s="79" t="s">
        <v>194</v>
      </c>
    </row>
    <row r="14" spans="1:11" s="3" customFormat="1" ht="51" customHeight="1">
      <c r="A14" s="33" t="s">
        <v>25</v>
      </c>
      <c r="B14" s="15" t="s">
        <v>129</v>
      </c>
      <c r="C14" s="18" t="s">
        <v>26</v>
      </c>
      <c r="D14" s="43" t="s">
        <v>122</v>
      </c>
      <c r="E14" s="60">
        <v>7000000</v>
      </c>
      <c r="F14" s="23">
        <v>7000000</v>
      </c>
      <c r="G14" s="23">
        <v>7000000</v>
      </c>
      <c r="H14" s="23">
        <f t="shared" si="0"/>
        <v>100</v>
      </c>
      <c r="I14" s="54">
        <f t="shared" si="2"/>
        <v>100</v>
      </c>
      <c r="J14" s="4"/>
    </row>
    <row r="15" spans="1:11" s="3" customFormat="1" ht="29.25" customHeight="1">
      <c r="A15" s="31" t="s">
        <v>85</v>
      </c>
      <c r="B15" s="15" t="s">
        <v>104</v>
      </c>
      <c r="C15" s="18" t="s">
        <v>153</v>
      </c>
      <c r="D15" s="43" t="s">
        <v>104</v>
      </c>
      <c r="E15" s="60">
        <f>E16+E17</f>
        <v>90000</v>
      </c>
      <c r="F15" s="60">
        <f>F16+F17</f>
        <v>110274</v>
      </c>
      <c r="G15" s="60">
        <f>G16+G17</f>
        <v>110274</v>
      </c>
      <c r="H15" s="23">
        <f t="shared" si="0"/>
        <v>122.52666666666667</v>
      </c>
      <c r="I15" s="54">
        <f t="shared" si="2"/>
        <v>100</v>
      </c>
      <c r="J15" s="122" t="s">
        <v>195</v>
      </c>
    </row>
    <row r="16" spans="1:11" s="3" customFormat="1" ht="110.25" customHeight="1">
      <c r="A16" s="30" t="s">
        <v>118</v>
      </c>
      <c r="B16" s="15" t="s">
        <v>129</v>
      </c>
      <c r="C16" s="18" t="s">
        <v>54</v>
      </c>
      <c r="D16" s="43" t="s">
        <v>117</v>
      </c>
      <c r="E16" s="60">
        <v>90000</v>
      </c>
      <c r="F16" s="23">
        <v>10710</v>
      </c>
      <c r="G16" s="23">
        <v>10710</v>
      </c>
      <c r="H16" s="23">
        <f t="shared" si="0"/>
        <v>11.899999999999999</v>
      </c>
      <c r="I16" s="54">
        <f t="shared" si="2"/>
        <v>100</v>
      </c>
      <c r="J16" s="118"/>
    </row>
    <row r="17" spans="1:10" s="3" customFormat="1" ht="48.75" customHeight="1">
      <c r="A17" s="52" t="s">
        <v>157</v>
      </c>
      <c r="B17" s="15" t="s">
        <v>129</v>
      </c>
      <c r="C17" s="18" t="s">
        <v>158</v>
      </c>
      <c r="D17" s="43" t="s">
        <v>117</v>
      </c>
      <c r="E17" s="60">
        <v>0</v>
      </c>
      <c r="F17" s="23">
        <v>99564</v>
      </c>
      <c r="G17" s="23">
        <v>99564</v>
      </c>
      <c r="H17" s="23" t="s">
        <v>173</v>
      </c>
      <c r="I17" s="54">
        <f t="shared" ref="I17" si="3">G17/F17*100</f>
        <v>100</v>
      </c>
      <c r="J17" s="4"/>
    </row>
    <row r="18" spans="1:10" ht="48.75" customHeight="1">
      <c r="A18" s="16" t="s">
        <v>72</v>
      </c>
      <c r="B18" s="26" t="s">
        <v>104</v>
      </c>
      <c r="C18" s="17" t="s">
        <v>135</v>
      </c>
      <c r="D18" s="42" t="s">
        <v>104</v>
      </c>
      <c r="E18" s="27">
        <f>E21+E24+E19</f>
        <v>8949885.9000000004</v>
      </c>
      <c r="F18" s="27">
        <f>F21+F24+F19</f>
        <v>13937596.42</v>
      </c>
      <c r="G18" s="27">
        <f>G21+G24+G19</f>
        <v>6800570.9199999999</v>
      </c>
      <c r="H18" s="27">
        <f t="shared" ref="H18:H59" si="4">G18/E18*100</f>
        <v>75.985001328340957</v>
      </c>
      <c r="I18" s="27">
        <f t="shared" si="2"/>
        <v>48.79299640389501</v>
      </c>
      <c r="J18" s="80"/>
    </row>
    <row r="19" spans="1:10" ht="48.75" customHeight="1">
      <c r="A19" s="59" t="s">
        <v>174</v>
      </c>
      <c r="B19" s="15" t="s">
        <v>104</v>
      </c>
      <c r="C19" s="18" t="s">
        <v>175</v>
      </c>
      <c r="D19" s="43" t="s">
        <v>104</v>
      </c>
      <c r="E19" s="23">
        <f>E20</f>
        <v>3305259.76</v>
      </c>
      <c r="F19" s="23">
        <f>F20</f>
        <v>0</v>
      </c>
      <c r="G19" s="23">
        <f>G20</f>
        <v>0</v>
      </c>
      <c r="H19" s="23" t="s">
        <v>173</v>
      </c>
      <c r="I19" s="23" t="s">
        <v>173</v>
      </c>
      <c r="J19" s="23"/>
    </row>
    <row r="20" spans="1:10" ht="48.75" customHeight="1">
      <c r="A20" s="59" t="s">
        <v>44</v>
      </c>
      <c r="B20" s="15" t="s">
        <v>129</v>
      </c>
      <c r="C20" s="18" t="s">
        <v>176</v>
      </c>
      <c r="D20" s="43" t="s">
        <v>126</v>
      </c>
      <c r="E20" s="23">
        <f>709000+2596259.76</f>
        <v>3305259.76</v>
      </c>
      <c r="F20" s="27">
        <v>0</v>
      </c>
      <c r="G20" s="27">
        <v>0</v>
      </c>
      <c r="H20" s="23" t="s">
        <v>173</v>
      </c>
      <c r="I20" s="23" t="s">
        <v>173</v>
      </c>
      <c r="J20" s="80"/>
    </row>
    <row r="21" spans="1:10" ht="47.25">
      <c r="A21" s="13" t="s">
        <v>119</v>
      </c>
      <c r="B21" s="15" t="s">
        <v>104</v>
      </c>
      <c r="C21" s="18" t="s">
        <v>134</v>
      </c>
      <c r="D21" s="43" t="s">
        <v>104</v>
      </c>
      <c r="E21" s="24">
        <f>E22+E23</f>
        <v>2396626.14</v>
      </c>
      <c r="F21" s="24">
        <f>F22+F23</f>
        <v>3473101.42</v>
      </c>
      <c r="G21" s="24">
        <f>G22+G23</f>
        <v>3449101.42</v>
      </c>
      <c r="H21" s="23">
        <f t="shared" si="4"/>
        <v>143.91487109457964</v>
      </c>
      <c r="I21" s="54">
        <f t="shared" si="2"/>
        <v>99.30897497372824</v>
      </c>
      <c r="J21" s="80"/>
    </row>
    <row r="22" spans="1:10" ht="90.75" customHeight="1">
      <c r="A22" s="13" t="s">
        <v>112</v>
      </c>
      <c r="B22" s="15" t="s">
        <v>105</v>
      </c>
      <c r="C22" s="18" t="s">
        <v>73</v>
      </c>
      <c r="D22" s="43" t="s">
        <v>122</v>
      </c>
      <c r="E22" s="60">
        <v>240500</v>
      </c>
      <c r="F22" s="24">
        <v>2726650.07</v>
      </c>
      <c r="G22" s="24">
        <v>2726650.07</v>
      </c>
      <c r="H22" s="23">
        <f t="shared" si="4"/>
        <v>1133.7422328482328</v>
      </c>
      <c r="I22" s="54">
        <f t="shared" si="2"/>
        <v>100</v>
      </c>
      <c r="J22" s="86" t="s">
        <v>183</v>
      </c>
    </row>
    <row r="23" spans="1:10" ht="96" customHeight="1">
      <c r="A23" s="13" t="s">
        <v>112</v>
      </c>
      <c r="B23" s="15" t="s">
        <v>129</v>
      </c>
      <c r="C23" s="18" t="s">
        <v>73</v>
      </c>
      <c r="D23" s="43" t="s">
        <v>122</v>
      </c>
      <c r="E23" s="24">
        <v>2156126.14</v>
      </c>
      <c r="F23" s="24">
        <v>746451.35</v>
      </c>
      <c r="G23" s="24">
        <v>722451.35</v>
      </c>
      <c r="H23" s="23">
        <f t="shared" si="4"/>
        <v>33.506914859814273</v>
      </c>
      <c r="I23" s="54">
        <f t="shared" si="2"/>
        <v>96.784787113051635</v>
      </c>
      <c r="J23" s="86" t="s">
        <v>199</v>
      </c>
    </row>
    <row r="24" spans="1:10" ht="31.5" customHeight="1">
      <c r="A24" s="10" t="s">
        <v>85</v>
      </c>
      <c r="B24" s="15" t="s">
        <v>104</v>
      </c>
      <c r="C24" s="18" t="s">
        <v>136</v>
      </c>
      <c r="D24" s="43" t="s">
        <v>104</v>
      </c>
      <c r="E24" s="24">
        <f>E25+E26+E27</f>
        <v>3248000</v>
      </c>
      <c r="F24" s="24">
        <f>F25+F26+F27</f>
        <v>10464495</v>
      </c>
      <c r="G24" s="24">
        <f>G25+G26+G27</f>
        <v>3351469.5</v>
      </c>
      <c r="H24" s="23">
        <f t="shared" si="4"/>
        <v>103.18563731527092</v>
      </c>
      <c r="I24" s="54">
        <f t="shared" si="2"/>
        <v>32.027054339459291</v>
      </c>
      <c r="J24" s="80"/>
    </row>
    <row r="25" spans="1:10" ht="65.25" customHeight="1">
      <c r="A25" s="53" t="s">
        <v>131</v>
      </c>
      <c r="B25" s="15" t="s">
        <v>129</v>
      </c>
      <c r="C25" s="18" t="s">
        <v>74</v>
      </c>
      <c r="D25" s="43" t="s">
        <v>122</v>
      </c>
      <c r="E25" s="24">
        <v>3248000</v>
      </c>
      <c r="F25" s="24">
        <v>3248000</v>
      </c>
      <c r="G25" s="24">
        <v>3179788.08</v>
      </c>
      <c r="H25" s="23">
        <f t="shared" si="4"/>
        <v>97.899879310344829</v>
      </c>
      <c r="I25" s="54">
        <f t="shared" si="2"/>
        <v>97.899879310344829</v>
      </c>
      <c r="J25" s="80"/>
    </row>
    <row r="26" spans="1:10" ht="45.75" customHeight="1">
      <c r="A26" s="51" t="s">
        <v>43</v>
      </c>
      <c r="B26" s="15" t="s">
        <v>129</v>
      </c>
      <c r="C26" s="18" t="s">
        <v>159</v>
      </c>
      <c r="D26" s="43" t="s">
        <v>117</v>
      </c>
      <c r="E26" s="24">
        <v>0</v>
      </c>
      <c r="F26" s="24">
        <v>7000000</v>
      </c>
      <c r="G26" s="24">
        <v>166530.98000000001</v>
      </c>
      <c r="H26" s="23" t="s">
        <v>173</v>
      </c>
      <c r="I26" s="54">
        <f t="shared" si="2"/>
        <v>2.3790140000000002</v>
      </c>
      <c r="J26" s="80"/>
    </row>
    <row r="27" spans="1:10" ht="33" customHeight="1">
      <c r="A27" s="51" t="s">
        <v>160</v>
      </c>
      <c r="B27" s="15" t="s">
        <v>129</v>
      </c>
      <c r="C27" s="18" t="s">
        <v>161</v>
      </c>
      <c r="D27" s="43" t="s">
        <v>117</v>
      </c>
      <c r="E27" s="24">
        <v>0</v>
      </c>
      <c r="F27" s="24">
        <v>216495</v>
      </c>
      <c r="G27" s="24">
        <v>5150.4399999999996</v>
      </c>
      <c r="H27" s="23" t="s">
        <v>173</v>
      </c>
      <c r="I27" s="54">
        <f t="shared" si="2"/>
        <v>2.3790110626111454</v>
      </c>
      <c r="J27" s="80"/>
    </row>
    <row r="28" spans="1:10" ht="36" customHeight="1">
      <c r="A28" s="16" t="s">
        <v>77</v>
      </c>
      <c r="B28" s="26" t="s">
        <v>104</v>
      </c>
      <c r="C28" s="17" t="s">
        <v>147</v>
      </c>
      <c r="D28" s="42" t="s">
        <v>104</v>
      </c>
      <c r="E28" s="25">
        <f>E29+E35+E42+E48</f>
        <v>413523927</v>
      </c>
      <c r="F28" s="25">
        <f>F29+F35+F42+F48</f>
        <v>463808295.56000006</v>
      </c>
      <c r="G28" s="25">
        <f>G29+G35+G42+G48</f>
        <v>452951428.63999999</v>
      </c>
      <c r="H28" s="27">
        <f t="shared" si="4"/>
        <v>109.53451519142688</v>
      </c>
      <c r="I28" s="27">
        <f t="shared" si="2"/>
        <v>97.659190871760586</v>
      </c>
      <c r="J28" s="80"/>
    </row>
    <row r="29" spans="1:10" ht="40.5" customHeight="1">
      <c r="A29" s="13" t="s">
        <v>90</v>
      </c>
      <c r="B29" s="9" t="s">
        <v>104</v>
      </c>
      <c r="C29" s="18" t="s">
        <v>146</v>
      </c>
      <c r="D29" s="43" t="s">
        <v>104</v>
      </c>
      <c r="E29" s="24">
        <f>E30+E33+E34+E31+E32</f>
        <v>140991878</v>
      </c>
      <c r="F29" s="24">
        <f>F30+F33+F34+F31+F32</f>
        <v>190251685.86000001</v>
      </c>
      <c r="G29" s="24">
        <f>G30+G33+G34+G31+G32</f>
        <v>184859089.43000001</v>
      </c>
      <c r="H29" s="23">
        <f t="shared" si="4"/>
        <v>131.11328968183545</v>
      </c>
      <c r="I29" s="54">
        <f t="shared" si="2"/>
        <v>97.165546047266957</v>
      </c>
      <c r="J29" s="126" t="s">
        <v>193</v>
      </c>
    </row>
    <row r="30" spans="1:10" ht="31.5" customHeight="1">
      <c r="A30" s="13" t="s">
        <v>109</v>
      </c>
      <c r="B30" s="9" t="s">
        <v>106</v>
      </c>
      <c r="C30" s="18" t="s">
        <v>78</v>
      </c>
      <c r="D30" s="43" t="s">
        <v>107</v>
      </c>
      <c r="E30" s="24">
        <f>57157190-386312</f>
        <v>56770878</v>
      </c>
      <c r="F30" s="24">
        <v>56802375.460000001</v>
      </c>
      <c r="G30" s="24">
        <v>56802375.460000001</v>
      </c>
      <c r="H30" s="23">
        <f t="shared" si="4"/>
        <v>100.05548172075127</v>
      </c>
      <c r="I30" s="54">
        <f t="shared" si="2"/>
        <v>100</v>
      </c>
      <c r="J30" s="127"/>
    </row>
    <row r="31" spans="1:10" ht="96" customHeight="1">
      <c r="A31" s="13" t="s">
        <v>41</v>
      </c>
      <c r="B31" s="9" t="s">
        <v>106</v>
      </c>
      <c r="C31" s="18" t="s">
        <v>6</v>
      </c>
      <c r="D31" s="43" t="s">
        <v>138</v>
      </c>
      <c r="E31" s="60">
        <v>0</v>
      </c>
      <c r="F31" s="24">
        <v>45400665.600000001</v>
      </c>
      <c r="G31" s="24">
        <v>42743533.189999998</v>
      </c>
      <c r="H31" s="23" t="s">
        <v>177</v>
      </c>
      <c r="I31" s="54">
        <f t="shared" si="2"/>
        <v>94.147371244707031</v>
      </c>
      <c r="J31" s="127"/>
    </row>
    <row r="32" spans="1:10" ht="80.25" customHeight="1">
      <c r="A32" s="13" t="s">
        <v>40</v>
      </c>
      <c r="B32" s="9" t="s">
        <v>106</v>
      </c>
      <c r="C32" s="18" t="s">
        <v>7</v>
      </c>
      <c r="D32" s="43" t="s">
        <v>138</v>
      </c>
      <c r="E32" s="60">
        <v>0</v>
      </c>
      <c r="F32" s="24">
        <v>3827644.8</v>
      </c>
      <c r="G32" s="24">
        <v>1754066.05</v>
      </c>
      <c r="H32" s="23" t="s">
        <v>177</v>
      </c>
      <c r="I32" s="54">
        <f t="shared" si="2"/>
        <v>45.826249342676732</v>
      </c>
      <c r="J32" s="109"/>
    </row>
    <row r="33" spans="1:10" ht="69" customHeight="1">
      <c r="A33" s="11" t="s">
        <v>91</v>
      </c>
      <c r="B33" s="9" t="s">
        <v>106</v>
      </c>
      <c r="C33" s="20" t="s">
        <v>79</v>
      </c>
      <c r="D33" s="40" t="s">
        <v>107</v>
      </c>
      <c r="E33" s="24">
        <v>76997000</v>
      </c>
      <c r="F33" s="24">
        <v>76997000</v>
      </c>
      <c r="G33" s="24">
        <v>76948044.730000004</v>
      </c>
      <c r="H33" s="23">
        <f t="shared" si="4"/>
        <v>99.936419250100656</v>
      </c>
      <c r="I33" s="54">
        <f t="shared" si="2"/>
        <v>99.936419250100656</v>
      </c>
      <c r="J33" s="80"/>
    </row>
    <row r="34" spans="1:10" ht="80.25" customHeight="1">
      <c r="A34" s="14" t="s">
        <v>49</v>
      </c>
      <c r="B34" s="9" t="s">
        <v>106</v>
      </c>
      <c r="C34" s="20" t="s">
        <v>58</v>
      </c>
      <c r="D34" s="40" t="s">
        <v>125</v>
      </c>
      <c r="E34" s="24">
        <v>7224000</v>
      </c>
      <c r="F34" s="24">
        <v>7224000</v>
      </c>
      <c r="G34" s="24">
        <v>6611070</v>
      </c>
      <c r="H34" s="23">
        <f>G34/E34*100</f>
        <v>91.51536544850498</v>
      </c>
      <c r="I34" s="54">
        <f t="shared" si="2"/>
        <v>91.51536544850498</v>
      </c>
      <c r="J34" s="81" t="s">
        <v>184</v>
      </c>
    </row>
    <row r="35" spans="1:10" ht="36.75" customHeight="1">
      <c r="A35" s="13" t="s">
        <v>92</v>
      </c>
      <c r="B35" s="15" t="s">
        <v>104</v>
      </c>
      <c r="C35" s="18" t="s">
        <v>148</v>
      </c>
      <c r="D35" s="43" t="s">
        <v>104</v>
      </c>
      <c r="E35" s="24">
        <f>E36+E38+E39+E37+E41+E40</f>
        <v>231492585</v>
      </c>
      <c r="F35" s="24">
        <f>F36+F38+F39+F37+F41+F40</f>
        <v>232861916.47999999</v>
      </c>
      <c r="G35" s="24">
        <f>G36+G38+G39+G37+G41+G40</f>
        <v>227414768.08000001</v>
      </c>
      <c r="H35" s="23">
        <f t="shared" si="4"/>
        <v>98.238467586337592</v>
      </c>
      <c r="I35" s="54">
        <f t="shared" si="2"/>
        <v>97.660781770441275</v>
      </c>
      <c r="J35" s="80"/>
    </row>
    <row r="36" spans="1:10" ht="36" customHeight="1">
      <c r="A36" s="13" t="s">
        <v>109</v>
      </c>
      <c r="B36" s="9" t="s">
        <v>106</v>
      </c>
      <c r="C36" s="20" t="s">
        <v>80</v>
      </c>
      <c r="D36" s="40" t="s">
        <v>107</v>
      </c>
      <c r="E36" s="24">
        <f>56356240-1339724</f>
        <v>55016516</v>
      </c>
      <c r="F36" s="24">
        <v>52742138.479999997</v>
      </c>
      <c r="G36" s="24">
        <v>52742138.479999997</v>
      </c>
      <c r="H36" s="23">
        <f t="shared" si="4"/>
        <v>95.866009545206381</v>
      </c>
      <c r="I36" s="54">
        <f t="shared" si="2"/>
        <v>100</v>
      </c>
      <c r="J36" s="80"/>
    </row>
    <row r="37" spans="1:10" ht="52.5" customHeight="1">
      <c r="A37" s="49" t="s">
        <v>46</v>
      </c>
      <c r="B37" s="9" t="s">
        <v>106</v>
      </c>
      <c r="C37" s="20" t="s">
        <v>45</v>
      </c>
      <c r="D37" s="40" t="s">
        <v>107</v>
      </c>
      <c r="E37" s="24">
        <v>350400</v>
      </c>
      <c r="F37" s="24">
        <v>350400</v>
      </c>
      <c r="G37" s="24">
        <v>350400</v>
      </c>
      <c r="H37" s="23">
        <f t="shared" si="4"/>
        <v>100</v>
      </c>
      <c r="I37" s="54">
        <f t="shared" si="2"/>
        <v>100</v>
      </c>
      <c r="J37" s="80"/>
    </row>
    <row r="38" spans="1:10" ht="69" customHeight="1">
      <c r="A38" s="56" t="s">
        <v>50</v>
      </c>
      <c r="B38" s="9" t="s">
        <v>106</v>
      </c>
      <c r="C38" s="20" t="s">
        <v>48</v>
      </c>
      <c r="D38" s="40" t="s">
        <v>107</v>
      </c>
      <c r="E38" s="24">
        <v>20639669</v>
      </c>
      <c r="F38" s="24">
        <v>20639669</v>
      </c>
      <c r="G38" s="24">
        <v>18689624</v>
      </c>
      <c r="H38" s="23">
        <f t="shared" si="4"/>
        <v>90.551956041543107</v>
      </c>
      <c r="I38" s="54">
        <f t="shared" si="2"/>
        <v>90.551956041543107</v>
      </c>
      <c r="J38" s="86" t="s">
        <v>200</v>
      </c>
    </row>
    <row r="39" spans="1:10" ht="81" customHeight="1">
      <c r="A39" s="50" t="s">
        <v>51</v>
      </c>
      <c r="B39" s="9" t="s">
        <v>106</v>
      </c>
      <c r="C39" s="20" t="s">
        <v>81</v>
      </c>
      <c r="D39" s="40" t="s">
        <v>107</v>
      </c>
      <c r="E39" s="24">
        <v>155486000</v>
      </c>
      <c r="F39" s="24">
        <v>155486000</v>
      </c>
      <c r="G39" s="24">
        <v>152387707.05000001</v>
      </c>
      <c r="H39" s="23">
        <f t="shared" si="4"/>
        <v>98.007349246877538</v>
      </c>
      <c r="I39" s="54">
        <f t="shared" si="2"/>
        <v>98.007349246877538</v>
      </c>
      <c r="J39" s="80"/>
    </row>
    <row r="40" spans="1:10" ht="45" customHeight="1">
      <c r="A40" s="112" t="s">
        <v>47</v>
      </c>
      <c r="B40" s="9" t="s">
        <v>106</v>
      </c>
      <c r="C40" s="20" t="s">
        <v>15</v>
      </c>
      <c r="D40" s="40" t="s">
        <v>123</v>
      </c>
      <c r="E40" s="61">
        <v>0</v>
      </c>
      <c r="F40" s="24">
        <v>23490</v>
      </c>
      <c r="G40" s="24">
        <v>23490</v>
      </c>
      <c r="H40" s="23" t="s">
        <v>177</v>
      </c>
      <c r="I40" s="54">
        <f t="shared" si="2"/>
        <v>100</v>
      </c>
      <c r="J40" s="80"/>
    </row>
    <row r="41" spans="1:10" ht="40.5" customHeight="1">
      <c r="A41" s="113"/>
      <c r="B41" s="9" t="s">
        <v>106</v>
      </c>
      <c r="C41" s="20" t="s">
        <v>15</v>
      </c>
      <c r="D41" s="40" t="s">
        <v>126</v>
      </c>
      <c r="E41" s="61">
        <v>0</v>
      </c>
      <c r="F41" s="24">
        <v>3620219</v>
      </c>
      <c r="G41" s="24">
        <v>3221408.55</v>
      </c>
      <c r="H41" s="23" t="s">
        <v>177</v>
      </c>
      <c r="I41" s="54">
        <f t="shared" si="2"/>
        <v>88.98380318980702</v>
      </c>
      <c r="J41" s="80"/>
    </row>
    <row r="42" spans="1:10" ht="51" customHeight="1">
      <c r="A42" s="13" t="s">
        <v>93</v>
      </c>
      <c r="B42" s="15" t="s">
        <v>104</v>
      </c>
      <c r="C42" s="18" t="s">
        <v>149</v>
      </c>
      <c r="D42" s="43" t="s">
        <v>104</v>
      </c>
      <c r="E42" s="24">
        <f>E44+E45+E47+E46+E43</f>
        <v>25400828</v>
      </c>
      <c r="F42" s="24">
        <f>F44+F45+F47+F46+F43</f>
        <v>24498250.789999999</v>
      </c>
      <c r="G42" s="24">
        <f>G44+G45+G47+G46+G43</f>
        <v>24494250.390000001</v>
      </c>
      <c r="H42" s="23">
        <f t="shared" si="4"/>
        <v>96.43091315763408</v>
      </c>
      <c r="I42" s="54">
        <f t="shared" si="2"/>
        <v>99.983670670880585</v>
      </c>
      <c r="J42" s="80"/>
    </row>
    <row r="43" spans="1:10" ht="39" customHeight="1">
      <c r="A43" s="13" t="s">
        <v>162</v>
      </c>
      <c r="B43" s="15" t="s">
        <v>106</v>
      </c>
      <c r="C43" s="18" t="s">
        <v>163</v>
      </c>
      <c r="D43" s="43" t="s">
        <v>107</v>
      </c>
      <c r="E43" s="60">
        <v>0</v>
      </c>
      <c r="F43" s="24">
        <v>530548.04</v>
      </c>
      <c r="G43" s="24">
        <v>530548.04</v>
      </c>
      <c r="H43" s="23" t="s">
        <v>177</v>
      </c>
      <c r="I43" s="54">
        <f t="shared" si="2"/>
        <v>100</v>
      </c>
      <c r="J43" s="80"/>
    </row>
    <row r="44" spans="1:10" ht="88.5" customHeight="1">
      <c r="A44" s="13" t="s">
        <v>109</v>
      </c>
      <c r="B44" s="9" t="s">
        <v>106</v>
      </c>
      <c r="C44" s="18" t="s">
        <v>83</v>
      </c>
      <c r="D44" s="43" t="s">
        <v>107</v>
      </c>
      <c r="E44" s="24">
        <f>21041520-76750</f>
        <v>20964770</v>
      </c>
      <c r="F44" s="24">
        <v>19844765.039999999</v>
      </c>
      <c r="G44" s="24">
        <v>19844765.039999999</v>
      </c>
      <c r="H44" s="23">
        <f t="shared" si="4"/>
        <v>94.657680670954164</v>
      </c>
      <c r="I44" s="54">
        <f t="shared" si="2"/>
        <v>100</v>
      </c>
      <c r="J44" s="86" t="s">
        <v>201</v>
      </c>
    </row>
    <row r="45" spans="1:10" ht="39" customHeight="1">
      <c r="A45" s="13" t="s">
        <v>94</v>
      </c>
      <c r="B45" s="9" t="s">
        <v>106</v>
      </c>
      <c r="C45" s="20" t="s">
        <v>82</v>
      </c>
      <c r="D45" s="40" t="s">
        <v>107</v>
      </c>
      <c r="E45" s="24">
        <v>400000</v>
      </c>
      <c r="F45" s="24">
        <v>395042.71</v>
      </c>
      <c r="G45" s="24">
        <v>395042.71</v>
      </c>
      <c r="H45" s="23">
        <f t="shared" si="4"/>
        <v>98.7606775</v>
      </c>
      <c r="I45" s="54">
        <f t="shared" si="2"/>
        <v>100</v>
      </c>
      <c r="J45" s="80"/>
    </row>
    <row r="46" spans="1:10" ht="98.25" customHeight="1">
      <c r="A46" s="112" t="s">
        <v>101</v>
      </c>
      <c r="B46" s="107" t="s">
        <v>106</v>
      </c>
      <c r="C46" s="110" t="s">
        <v>86</v>
      </c>
      <c r="D46" s="40" t="s">
        <v>126</v>
      </c>
      <c r="E46" s="24">
        <v>600000</v>
      </c>
      <c r="F46" s="24">
        <v>292000.40000000002</v>
      </c>
      <c r="G46" s="24">
        <v>288000</v>
      </c>
      <c r="H46" s="23">
        <f t="shared" si="4"/>
        <v>48</v>
      </c>
      <c r="I46" s="54">
        <f t="shared" si="2"/>
        <v>98.630001876709755</v>
      </c>
      <c r="J46" s="82" t="s">
        <v>197</v>
      </c>
    </row>
    <row r="47" spans="1:10" ht="25.5" customHeight="1">
      <c r="A47" s="96"/>
      <c r="B47" s="111"/>
      <c r="C47" s="117"/>
      <c r="D47" s="40" t="s">
        <v>107</v>
      </c>
      <c r="E47" s="24">
        <v>3436058</v>
      </c>
      <c r="F47" s="24">
        <v>3435894.6</v>
      </c>
      <c r="G47" s="24">
        <v>3435894.6</v>
      </c>
      <c r="H47" s="23">
        <f t="shared" si="4"/>
        <v>99.995244550586747</v>
      </c>
      <c r="I47" s="54">
        <f t="shared" si="2"/>
        <v>100</v>
      </c>
      <c r="J47" s="80"/>
    </row>
    <row r="48" spans="1:10" ht="25.5" customHeight="1">
      <c r="A48" s="10" t="s">
        <v>67</v>
      </c>
      <c r="B48" s="9" t="s">
        <v>104</v>
      </c>
      <c r="C48" s="20" t="s">
        <v>154</v>
      </c>
      <c r="D48" s="40" t="s">
        <v>104</v>
      </c>
      <c r="E48" s="24">
        <f>E49</f>
        <v>15638636</v>
      </c>
      <c r="F48" s="24">
        <f t="shared" ref="F48:I48" si="5">F49</f>
        <v>16196442.43</v>
      </c>
      <c r="G48" s="24">
        <f t="shared" si="5"/>
        <v>16183320.74</v>
      </c>
      <c r="H48" s="24">
        <f t="shared" si="5"/>
        <v>103.48294275792338</v>
      </c>
      <c r="I48" s="24">
        <f t="shared" si="5"/>
        <v>99.918984122243444</v>
      </c>
      <c r="J48" s="80"/>
    </row>
    <row r="49" spans="1:10" ht="58.5" customHeight="1">
      <c r="A49" s="91" t="s">
        <v>108</v>
      </c>
      <c r="B49" s="87" t="s">
        <v>106</v>
      </c>
      <c r="C49" s="88" t="s">
        <v>61</v>
      </c>
      <c r="D49" s="83" t="s">
        <v>185</v>
      </c>
      <c r="E49" s="24">
        <v>15638636</v>
      </c>
      <c r="F49" s="24">
        <v>16196442.43</v>
      </c>
      <c r="G49" s="24">
        <v>16183320.74</v>
      </c>
      <c r="H49" s="23">
        <f t="shared" si="4"/>
        <v>103.48294275792338</v>
      </c>
      <c r="I49" s="54">
        <f t="shared" si="2"/>
        <v>99.918984122243444</v>
      </c>
      <c r="J49" s="80"/>
    </row>
    <row r="50" spans="1:10" ht="36.75" customHeight="1">
      <c r="A50" s="16" t="s">
        <v>84</v>
      </c>
      <c r="B50" s="28" t="s">
        <v>104</v>
      </c>
      <c r="C50" s="17" t="s">
        <v>145</v>
      </c>
      <c r="D50" s="42" t="s">
        <v>104</v>
      </c>
      <c r="E50" s="25">
        <f>E51</f>
        <v>67217000</v>
      </c>
      <c r="F50" s="25">
        <f>F51</f>
        <v>65327811.539999999</v>
      </c>
      <c r="G50" s="25">
        <f>G51</f>
        <v>65327811.539999999</v>
      </c>
      <c r="H50" s="27">
        <f t="shared" si="4"/>
        <v>97.189418658970197</v>
      </c>
      <c r="I50" s="27">
        <f t="shared" si="2"/>
        <v>100</v>
      </c>
      <c r="J50" s="80"/>
    </row>
    <row r="51" spans="1:10" ht="36" customHeight="1">
      <c r="A51" s="10" t="s">
        <v>67</v>
      </c>
      <c r="B51" s="9" t="s">
        <v>104</v>
      </c>
      <c r="C51" s="18" t="s">
        <v>144</v>
      </c>
      <c r="D51" s="43" t="s">
        <v>104</v>
      </c>
      <c r="E51" s="24">
        <f>E52+E58+E59+E61+E53+E57+E60+E55+E56+E54</f>
        <v>67217000</v>
      </c>
      <c r="F51" s="24">
        <f t="shared" ref="F51:I51" si="6">F52+F58+F59+F61+F53+F57+F60+F55+F56+F54</f>
        <v>65327811.539999999</v>
      </c>
      <c r="G51" s="24">
        <f t="shared" si="6"/>
        <v>65327811.539999999</v>
      </c>
      <c r="H51" s="23">
        <f t="shared" ref="H51" si="7">G51/E51*100</f>
        <v>97.189418658970197</v>
      </c>
      <c r="I51" s="23">
        <f t="shared" ref="I51" si="8">G51/F51*100</f>
        <v>100</v>
      </c>
      <c r="J51" s="80"/>
    </row>
    <row r="52" spans="1:10" ht="35.25" customHeight="1">
      <c r="A52" s="13" t="s">
        <v>109</v>
      </c>
      <c r="B52" s="9" t="s">
        <v>121</v>
      </c>
      <c r="C52" s="18" t="s">
        <v>55</v>
      </c>
      <c r="D52" s="43" t="s">
        <v>107</v>
      </c>
      <c r="E52" s="24">
        <f>20983200+21251900-40000-88900</f>
        <v>42106200</v>
      </c>
      <c r="F52" s="24">
        <v>40496276.75</v>
      </c>
      <c r="G52" s="24">
        <v>40496276.75</v>
      </c>
      <c r="H52" s="23">
        <f t="shared" si="4"/>
        <v>96.176517353738873</v>
      </c>
      <c r="I52" s="54">
        <f t="shared" si="2"/>
        <v>100</v>
      </c>
      <c r="J52" s="80"/>
    </row>
    <row r="53" spans="1:10" ht="48.75" customHeight="1">
      <c r="A53" s="89" t="s">
        <v>96</v>
      </c>
      <c r="B53" s="87" t="s">
        <v>121</v>
      </c>
      <c r="C53" s="92" t="s">
        <v>62</v>
      </c>
      <c r="D53" s="83" t="s">
        <v>202</v>
      </c>
      <c r="E53" s="24">
        <v>100000</v>
      </c>
      <c r="F53" s="24">
        <v>100000</v>
      </c>
      <c r="G53" s="24">
        <v>100000</v>
      </c>
      <c r="H53" s="23">
        <f t="shared" si="4"/>
        <v>100</v>
      </c>
      <c r="I53" s="54">
        <f t="shared" si="2"/>
        <v>100</v>
      </c>
      <c r="J53" s="82"/>
    </row>
    <row r="54" spans="1:10" ht="39" customHeight="1">
      <c r="A54" s="22" t="s">
        <v>97</v>
      </c>
      <c r="B54" s="9" t="s">
        <v>121</v>
      </c>
      <c r="C54" s="20" t="s">
        <v>178</v>
      </c>
      <c r="D54" s="40" t="s">
        <v>122</v>
      </c>
      <c r="E54" s="24">
        <v>15000</v>
      </c>
      <c r="F54" s="24">
        <v>0</v>
      </c>
      <c r="G54" s="24">
        <v>0</v>
      </c>
      <c r="H54" s="23">
        <f t="shared" si="4"/>
        <v>0</v>
      </c>
      <c r="I54" s="54" t="s">
        <v>177</v>
      </c>
      <c r="J54" s="80"/>
    </row>
    <row r="55" spans="1:10" ht="56.25" customHeight="1">
      <c r="A55" s="89" t="s">
        <v>30</v>
      </c>
      <c r="B55" s="87" t="s">
        <v>121</v>
      </c>
      <c r="C55" s="90" t="s">
        <v>69</v>
      </c>
      <c r="D55" s="40" t="s">
        <v>123</v>
      </c>
      <c r="E55" s="61">
        <v>400000</v>
      </c>
      <c r="F55" s="24">
        <v>400000</v>
      </c>
      <c r="G55" s="24">
        <v>400000</v>
      </c>
      <c r="H55" s="23">
        <f t="shared" si="4"/>
        <v>100</v>
      </c>
      <c r="I55" s="54">
        <f t="shared" si="2"/>
        <v>100</v>
      </c>
      <c r="J55" s="86"/>
    </row>
    <row r="56" spans="1:10" ht="34.5" customHeight="1">
      <c r="A56" s="93" t="s">
        <v>95</v>
      </c>
      <c r="B56" s="107" t="s">
        <v>121</v>
      </c>
      <c r="C56" s="110" t="s">
        <v>63</v>
      </c>
      <c r="D56" s="9" t="s">
        <v>202</v>
      </c>
      <c r="E56" s="61">
        <v>165000</v>
      </c>
      <c r="F56" s="24">
        <v>165000</v>
      </c>
      <c r="G56" s="24">
        <v>165000</v>
      </c>
      <c r="H56" s="23">
        <f t="shared" si="4"/>
        <v>100</v>
      </c>
      <c r="I56" s="54">
        <f t="shared" si="2"/>
        <v>100</v>
      </c>
      <c r="J56" s="86"/>
    </row>
    <row r="57" spans="1:10" ht="18.75" customHeight="1">
      <c r="A57" s="96"/>
      <c r="B57" s="98"/>
      <c r="C57" s="103"/>
      <c r="D57" s="40" t="s">
        <v>107</v>
      </c>
      <c r="E57" s="24">
        <v>20000</v>
      </c>
      <c r="F57" s="24">
        <v>20000</v>
      </c>
      <c r="G57" s="24">
        <v>20000</v>
      </c>
      <c r="H57" s="23">
        <f t="shared" si="4"/>
        <v>100</v>
      </c>
      <c r="I57" s="54">
        <f t="shared" si="2"/>
        <v>100</v>
      </c>
      <c r="J57" s="80"/>
    </row>
    <row r="58" spans="1:10" ht="53.25" customHeight="1">
      <c r="A58" s="78" t="s">
        <v>114</v>
      </c>
      <c r="B58" s="76" t="s">
        <v>121</v>
      </c>
      <c r="C58" s="77" t="s">
        <v>57</v>
      </c>
      <c r="D58" s="83" t="s">
        <v>185</v>
      </c>
      <c r="E58" s="24">
        <v>14230800</v>
      </c>
      <c r="F58" s="24">
        <v>14230800</v>
      </c>
      <c r="G58" s="24">
        <v>14230800</v>
      </c>
      <c r="H58" s="23">
        <f t="shared" si="4"/>
        <v>100</v>
      </c>
      <c r="I58" s="54">
        <f t="shared" si="2"/>
        <v>100</v>
      </c>
      <c r="J58" s="80"/>
    </row>
    <row r="59" spans="1:10" ht="37.5" customHeight="1">
      <c r="A59" s="11" t="s">
        <v>98</v>
      </c>
      <c r="B59" s="9" t="s">
        <v>121</v>
      </c>
      <c r="C59" s="20" t="s">
        <v>56</v>
      </c>
      <c r="D59" s="40" t="s">
        <v>107</v>
      </c>
      <c r="E59" s="24">
        <f>10200000-20000</f>
        <v>10180000</v>
      </c>
      <c r="F59" s="24">
        <v>9765120.1699999999</v>
      </c>
      <c r="G59" s="24">
        <v>9765120.1699999999</v>
      </c>
      <c r="H59" s="23">
        <f t="shared" si="4"/>
        <v>95.924559626719059</v>
      </c>
      <c r="I59" s="54">
        <f t="shared" si="2"/>
        <v>100</v>
      </c>
      <c r="J59" s="80"/>
    </row>
    <row r="60" spans="1:10" ht="66.75" customHeight="1">
      <c r="A60" s="38" t="s">
        <v>42</v>
      </c>
      <c r="B60" s="9" t="s">
        <v>121</v>
      </c>
      <c r="C60" s="20" t="s">
        <v>8</v>
      </c>
      <c r="D60" s="40" t="s">
        <v>107</v>
      </c>
      <c r="E60" s="61">
        <v>0</v>
      </c>
      <c r="F60" s="24">
        <v>146096.18</v>
      </c>
      <c r="G60" s="24">
        <v>146096.18</v>
      </c>
      <c r="H60" s="23" t="s">
        <v>177</v>
      </c>
      <c r="I60" s="54">
        <f t="shared" si="2"/>
        <v>100</v>
      </c>
      <c r="J60" s="80"/>
    </row>
    <row r="61" spans="1:10" ht="49.5" customHeight="1">
      <c r="A61" s="32" t="s">
        <v>10</v>
      </c>
      <c r="B61" s="9" t="s">
        <v>121</v>
      </c>
      <c r="C61" s="20" t="s">
        <v>9</v>
      </c>
      <c r="D61" s="40" t="s">
        <v>107</v>
      </c>
      <c r="E61" s="61">
        <v>0</v>
      </c>
      <c r="F61" s="24">
        <v>4518.4399999999996</v>
      </c>
      <c r="G61" s="24">
        <v>4518.4399999999996</v>
      </c>
      <c r="H61" s="23" t="s">
        <v>177</v>
      </c>
      <c r="I61" s="54">
        <f t="shared" si="2"/>
        <v>100</v>
      </c>
      <c r="J61" s="80"/>
    </row>
    <row r="62" spans="1:10" s="5" customFormat="1" ht="35.25" customHeight="1">
      <c r="A62" s="16" t="s">
        <v>87</v>
      </c>
      <c r="B62" s="26" t="s">
        <v>104</v>
      </c>
      <c r="C62" s="19" t="s">
        <v>140</v>
      </c>
      <c r="D62" s="44" t="s">
        <v>104</v>
      </c>
      <c r="E62" s="25">
        <f>E63+E70</f>
        <v>600000</v>
      </c>
      <c r="F62" s="25">
        <f>F63+F70</f>
        <v>7228109</v>
      </c>
      <c r="G62" s="25">
        <f>G63+G70</f>
        <v>7191869.1299999999</v>
      </c>
      <c r="H62" s="27">
        <f t="shared" ref="H62:H93" si="9">G62/E62*100</f>
        <v>1198.644855</v>
      </c>
      <c r="I62" s="27">
        <f t="shared" si="2"/>
        <v>99.498625850827651</v>
      </c>
      <c r="J62" s="120" t="s">
        <v>192</v>
      </c>
    </row>
    <row r="63" spans="1:10" s="5" customFormat="1" ht="31.5">
      <c r="A63" s="13" t="s">
        <v>99</v>
      </c>
      <c r="B63" s="15" t="s">
        <v>104</v>
      </c>
      <c r="C63" s="20" t="s">
        <v>139</v>
      </c>
      <c r="D63" s="40" t="s">
        <v>104</v>
      </c>
      <c r="E63" s="61">
        <f>E64+E65+E66+E67+E68+E69</f>
        <v>0</v>
      </c>
      <c r="F63" s="61">
        <f>F64+F65+F66+F67+F68+F69</f>
        <v>6628109</v>
      </c>
      <c r="G63" s="61">
        <f>G64+G65+G66+G67+G68+G69</f>
        <v>6591869.5</v>
      </c>
      <c r="H63" s="23" t="s">
        <v>177</v>
      </c>
      <c r="I63" s="54">
        <f t="shared" si="2"/>
        <v>99.453245261959339</v>
      </c>
      <c r="J63" s="125"/>
    </row>
    <row r="64" spans="1:10" s="5" customFormat="1" ht="80.25" customHeight="1">
      <c r="A64" s="93" t="s">
        <v>116</v>
      </c>
      <c r="B64" s="57" t="s">
        <v>106</v>
      </c>
      <c r="C64" s="18" t="s">
        <v>70</v>
      </c>
      <c r="D64" s="40" t="s">
        <v>122</v>
      </c>
      <c r="E64" s="61">
        <v>0</v>
      </c>
      <c r="F64" s="24">
        <v>5900</v>
      </c>
      <c r="G64" s="24">
        <v>5900</v>
      </c>
      <c r="H64" s="23" t="s">
        <v>177</v>
      </c>
      <c r="I64" s="54">
        <f t="shared" si="2"/>
        <v>100</v>
      </c>
      <c r="J64" s="84" t="s">
        <v>190</v>
      </c>
    </row>
    <row r="65" spans="1:10" s="6" customFormat="1" ht="106.5" customHeight="1">
      <c r="A65" s="94"/>
      <c r="B65" s="57" t="s">
        <v>105</v>
      </c>
      <c r="C65" s="18" t="s">
        <v>70</v>
      </c>
      <c r="D65" s="40" t="s">
        <v>138</v>
      </c>
      <c r="E65" s="61">
        <v>0</v>
      </c>
      <c r="F65" s="24">
        <v>139950</v>
      </c>
      <c r="G65" s="24">
        <v>139950</v>
      </c>
      <c r="H65" s="23" t="s">
        <v>177</v>
      </c>
      <c r="I65" s="54">
        <f t="shared" si="2"/>
        <v>100</v>
      </c>
      <c r="J65" s="84" t="s">
        <v>198</v>
      </c>
    </row>
    <row r="66" spans="1:10" s="6" customFormat="1" ht="65.25" customHeight="1">
      <c r="A66" s="95" t="s">
        <v>165</v>
      </c>
      <c r="B66" s="97" t="s">
        <v>106</v>
      </c>
      <c r="C66" s="99" t="s">
        <v>164</v>
      </c>
      <c r="D66" s="40" t="s">
        <v>122</v>
      </c>
      <c r="E66" s="61">
        <v>0</v>
      </c>
      <c r="F66" s="24">
        <v>2376500</v>
      </c>
      <c r="G66" s="24">
        <v>2376500</v>
      </c>
      <c r="H66" s="23" t="s">
        <v>177</v>
      </c>
      <c r="I66" s="54">
        <f t="shared" ref="I66:I97" si="10">G66/F66*100</f>
        <v>100</v>
      </c>
      <c r="J66" s="120" t="s">
        <v>191</v>
      </c>
    </row>
    <row r="67" spans="1:10" s="6" customFormat="1" ht="54" customHeight="1">
      <c r="A67" s="96"/>
      <c r="B67" s="98"/>
      <c r="C67" s="100"/>
      <c r="D67" s="40" t="s">
        <v>166</v>
      </c>
      <c r="E67" s="61">
        <v>0</v>
      </c>
      <c r="F67" s="24">
        <v>4000000</v>
      </c>
      <c r="G67" s="24">
        <v>3964051.34</v>
      </c>
      <c r="H67" s="23" t="s">
        <v>177</v>
      </c>
      <c r="I67" s="54">
        <f t="shared" si="10"/>
        <v>99.101283499999994</v>
      </c>
      <c r="J67" s="124"/>
    </row>
    <row r="68" spans="1:10" s="6" customFormat="1" ht="55.5" customHeight="1">
      <c r="A68" s="95" t="s">
        <v>165</v>
      </c>
      <c r="B68" s="97" t="s">
        <v>106</v>
      </c>
      <c r="C68" s="102" t="s">
        <v>167</v>
      </c>
      <c r="D68" s="40" t="s">
        <v>122</v>
      </c>
      <c r="E68" s="61">
        <v>0</v>
      </c>
      <c r="F68" s="24">
        <v>73500</v>
      </c>
      <c r="G68" s="24">
        <v>73500</v>
      </c>
      <c r="H68" s="23" t="s">
        <v>177</v>
      </c>
      <c r="I68" s="54">
        <f t="shared" si="10"/>
        <v>100</v>
      </c>
      <c r="J68" s="124"/>
    </row>
    <row r="69" spans="1:10" s="6" customFormat="1" ht="55.5" customHeight="1">
      <c r="A69" s="96"/>
      <c r="B69" s="98"/>
      <c r="C69" s="103"/>
      <c r="D69" s="40" t="s">
        <v>166</v>
      </c>
      <c r="E69" s="61">
        <v>0</v>
      </c>
      <c r="F69" s="24">
        <v>32259</v>
      </c>
      <c r="G69" s="24">
        <v>31968.16</v>
      </c>
      <c r="H69" s="23" t="s">
        <v>177</v>
      </c>
      <c r="I69" s="54">
        <f t="shared" si="10"/>
        <v>99.098422145757766</v>
      </c>
      <c r="J69" s="124"/>
    </row>
    <row r="70" spans="1:10" s="6" customFormat="1" ht="31.5">
      <c r="A70" s="13" t="s">
        <v>100</v>
      </c>
      <c r="B70" s="15" t="s">
        <v>104</v>
      </c>
      <c r="C70" s="20" t="s">
        <v>141</v>
      </c>
      <c r="D70" s="40" t="s">
        <v>104</v>
      </c>
      <c r="E70" s="25">
        <f>E71</f>
        <v>600000</v>
      </c>
      <c r="F70" s="24">
        <f>F71</f>
        <v>600000</v>
      </c>
      <c r="G70" s="24">
        <f>G71</f>
        <v>599999.63</v>
      </c>
      <c r="H70" s="23">
        <f t="shared" si="9"/>
        <v>99.999938333333333</v>
      </c>
      <c r="I70" s="54">
        <f t="shared" si="10"/>
        <v>99.999938333333333</v>
      </c>
      <c r="J70" s="85"/>
    </row>
    <row r="71" spans="1:10" s="6" customFormat="1" ht="31.5">
      <c r="A71" s="30" t="s">
        <v>120</v>
      </c>
      <c r="B71" s="15" t="s">
        <v>130</v>
      </c>
      <c r="C71" s="20" t="s">
        <v>59</v>
      </c>
      <c r="D71" s="40" t="s">
        <v>122</v>
      </c>
      <c r="E71" s="61">
        <v>600000</v>
      </c>
      <c r="F71" s="24">
        <v>600000</v>
      </c>
      <c r="G71" s="24">
        <v>599999.63</v>
      </c>
      <c r="H71" s="23">
        <f t="shared" si="9"/>
        <v>99.999938333333333</v>
      </c>
      <c r="I71" s="54">
        <f t="shared" si="10"/>
        <v>99.999938333333333</v>
      </c>
      <c r="J71" s="85"/>
    </row>
    <row r="72" spans="1:10" s="6" customFormat="1" ht="25.5" customHeight="1">
      <c r="A72" s="21" t="s">
        <v>88</v>
      </c>
      <c r="B72" s="26" t="s">
        <v>104</v>
      </c>
      <c r="C72" s="19" t="s">
        <v>132</v>
      </c>
      <c r="D72" s="44" t="s">
        <v>104</v>
      </c>
      <c r="E72" s="25">
        <f>E73</f>
        <v>2842200</v>
      </c>
      <c r="F72" s="25">
        <f>F73</f>
        <v>1840396.57</v>
      </c>
      <c r="G72" s="25">
        <f>G73</f>
        <v>1802626.57</v>
      </c>
      <c r="H72" s="27">
        <f t="shared" si="9"/>
        <v>63.423635563999724</v>
      </c>
      <c r="I72" s="27">
        <f t="shared" si="10"/>
        <v>97.947724929741639</v>
      </c>
      <c r="J72" s="128" t="s">
        <v>188</v>
      </c>
    </row>
    <row r="73" spans="1:10" s="6" customFormat="1" ht="36" customHeight="1">
      <c r="A73" s="22" t="s">
        <v>67</v>
      </c>
      <c r="B73" s="15" t="s">
        <v>104</v>
      </c>
      <c r="C73" s="39" t="s">
        <v>155</v>
      </c>
      <c r="D73" s="40" t="s">
        <v>104</v>
      </c>
      <c r="E73" s="24">
        <f>E74+E75+E76+E77</f>
        <v>2842200</v>
      </c>
      <c r="F73" s="24">
        <f>F74+F75+F76+F77</f>
        <v>1840396.57</v>
      </c>
      <c r="G73" s="24">
        <f>G74+G75+G76+G77</f>
        <v>1802626.57</v>
      </c>
      <c r="H73" s="23">
        <f t="shared" si="9"/>
        <v>63.423635563999724</v>
      </c>
      <c r="I73" s="54">
        <f t="shared" si="10"/>
        <v>97.947724929741639</v>
      </c>
      <c r="J73" s="121"/>
    </row>
    <row r="74" spans="1:10" s="6" customFormat="1" ht="68.25" customHeight="1">
      <c r="A74" s="13" t="s">
        <v>109</v>
      </c>
      <c r="B74" s="15" t="s">
        <v>130</v>
      </c>
      <c r="C74" s="20" t="s">
        <v>60</v>
      </c>
      <c r="D74" s="40" t="s">
        <v>124</v>
      </c>
      <c r="E74" s="24">
        <v>800000</v>
      </c>
      <c r="F74" s="24">
        <v>347200.38</v>
      </c>
      <c r="G74" s="24">
        <v>347200.38</v>
      </c>
      <c r="H74" s="23">
        <f t="shared" si="9"/>
        <v>43.400047499999999</v>
      </c>
      <c r="I74" s="54">
        <f t="shared" si="10"/>
        <v>100</v>
      </c>
      <c r="J74" s="84" t="s">
        <v>186</v>
      </c>
    </row>
    <row r="75" spans="1:10" s="6" customFormat="1" ht="72.75" customHeight="1">
      <c r="A75" s="13" t="s">
        <v>38</v>
      </c>
      <c r="B75" s="15" t="s">
        <v>130</v>
      </c>
      <c r="C75" s="20" t="s">
        <v>16</v>
      </c>
      <c r="D75" s="40" t="s">
        <v>124</v>
      </c>
      <c r="E75" s="24">
        <v>742200</v>
      </c>
      <c r="F75" s="24">
        <v>338196.19</v>
      </c>
      <c r="G75" s="24">
        <v>338196.19</v>
      </c>
      <c r="H75" s="23">
        <f t="shared" si="9"/>
        <v>45.566719213150094</v>
      </c>
      <c r="I75" s="54">
        <f t="shared" si="10"/>
        <v>100</v>
      </c>
      <c r="J75" s="84" t="s">
        <v>187</v>
      </c>
    </row>
    <row r="76" spans="1:10" s="6" customFormat="1" ht="55.5" customHeight="1">
      <c r="A76" s="12" t="s">
        <v>36</v>
      </c>
      <c r="B76" s="15" t="s">
        <v>121</v>
      </c>
      <c r="C76" s="20" t="s">
        <v>37</v>
      </c>
      <c r="D76" s="40" t="s">
        <v>107</v>
      </c>
      <c r="E76" s="24">
        <v>600000</v>
      </c>
      <c r="F76" s="24">
        <v>600000</v>
      </c>
      <c r="G76" s="24">
        <v>600000</v>
      </c>
      <c r="H76" s="23">
        <f t="shared" si="9"/>
        <v>100</v>
      </c>
      <c r="I76" s="54">
        <f t="shared" si="10"/>
        <v>100</v>
      </c>
      <c r="J76" s="85"/>
    </row>
    <row r="77" spans="1:10" s="6" customFormat="1" ht="68.25" customHeight="1">
      <c r="A77" s="12" t="s">
        <v>52</v>
      </c>
      <c r="B77" s="15" t="s">
        <v>130</v>
      </c>
      <c r="C77" s="20" t="s">
        <v>39</v>
      </c>
      <c r="D77" s="40" t="s">
        <v>122</v>
      </c>
      <c r="E77" s="61">
        <v>700000</v>
      </c>
      <c r="F77" s="24">
        <v>555000</v>
      </c>
      <c r="G77" s="24">
        <v>517230</v>
      </c>
      <c r="H77" s="23">
        <f t="shared" si="9"/>
        <v>73.89</v>
      </c>
      <c r="I77" s="54">
        <f t="shared" si="10"/>
        <v>93.194594594594591</v>
      </c>
      <c r="J77" s="84" t="s">
        <v>203</v>
      </c>
    </row>
    <row r="78" spans="1:10" ht="67.5" customHeight="1">
      <c r="A78" s="37" t="s">
        <v>71</v>
      </c>
      <c r="B78" s="26" t="s">
        <v>104</v>
      </c>
      <c r="C78" s="41" t="s">
        <v>142</v>
      </c>
      <c r="D78" s="45" t="s">
        <v>104</v>
      </c>
      <c r="E78" s="27">
        <f>E79</f>
        <v>1025000</v>
      </c>
      <c r="F78" s="27">
        <f>F79</f>
        <v>1294791.56</v>
      </c>
      <c r="G78" s="27">
        <f>G79</f>
        <v>1022070.92</v>
      </c>
      <c r="H78" s="27">
        <f t="shared" si="9"/>
        <v>99.714236097560985</v>
      </c>
      <c r="I78" s="27">
        <f t="shared" si="10"/>
        <v>78.937100887497294</v>
      </c>
      <c r="J78" s="80"/>
    </row>
    <row r="79" spans="1:10" ht="20.25" customHeight="1">
      <c r="A79" s="11" t="s">
        <v>67</v>
      </c>
      <c r="B79" s="15" t="s">
        <v>104</v>
      </c>
      <c r="C79" s="46" t="s">
        <v>143</v>
      </c>
      <c r="D79" s="47" t="s">
        <v>104</v>
      </c>
      <c r="E79" s="23">
        <f>E81+E80</f>
        <v>1025000</v>
      </c>
      <c r="F79" s="23">
        <f>F81+F80</f>
        <v>1294791.56</v>
      </c>
      <c r="G79" s="23">
        <f>G81</f>
        <v>1022070.92</v>
      </c>
      <c r="H79" s="23">
        <f t="shared" si="9"/>
        <v>99.714236097560985</v>
      </c>
      <c r="I79" s="54">
        <f t="shared" si="10"/>
        <v>78.937100887497294</v>
      </c>
      <c r="J79" s="80"/>
    </row>
    <row r="80" spans="1:10" ht="25.5" customHeight="1">
      <c r="A80" s="104" t="s">
        <v>110</v>
      </c>
      <c r="B80" s="15" t="s">
        <v>105</v>
      </c>
      <c r="C80" s="40" t="s">
        <v>53</v>
      </c>
      <c r="D80" s="40" t="s">
        <v>122</v>
      </c>
      <c r="E80" s="61">
        <v>0</v>
      </c>
      <c r="F80" s="23">
        <v>272720.64000000001</v>
      </c>
      <c r="G80" s="23">
        <v>0</v>
      </c>
      <c r="H80" s="23" t="s">
        <v>177</v>
      </c>
      <c r="I80" s="54">
        <f t="shared" si="10"/>
        <v>0</v>
      </c>
      <c r="J80" s="80"/>
    </row>
    <row r="81" spans="1:10" ht="28.5" customHeight="1">
      <c r="A81" s="109"/>
      <c r="B81" s="9" t="s">
        <v>129</v>
      </c>
      <c r="C81" s="40" t="s">
        <v>53</v>
      </c>
      <c r="D81" s="40" t="s">
        <v>122</v>
      </c>
      <c r="E81" s="23">
        <f>700000+250000+75000</f>
        <v>1025000</v>
      </c>
      <c r="F81" s="23">
        <v>1022070.92</v>
      </c>
      <c r="G81" s="23">
        <v>1022070.92</v>
      </c>
      <c r="H81" s="23">
        <f t="shared" si="9"/>
        <v>99.714236097560985</v>
      </c>
      <c r="I81" s="54">
        <f t="shared" si="10"/>
        <v>100</v>
      </c>
      <c r="J81" s="80"/>
    </row>
    <row r="82" spans="1:10" ht="49.5" customHeight="1">
      <c r="A82" s="48" t="s">
        <v>18</v>
      </c>
      <c r="B82" s="26" t="s">
        <v>104</v>
      </c>
      <c r="C82" s="17" t="s">
        <v>19</v>
      </c>
      <c r="D82" s="42" t="s">
        <v>104</v>
      </c>
      <c r="E82" s="27">
        <f t="shared" ref="E82:G83" si="11">E83</f>
        <v>75000</v>
      </c>
      <c r="F82" s="27">
        <f t="shared" si="11"/>
        <v>70000</v>
      </c>
      <c r="G82" s="27">
        <f t="shared" si="11"/>
        <v>70000</v>
      </c>
      <c r="H82" s="27">
        <f t="shared" si="9"/>
        <v>93.333333333333329</v>
      </c>
      <c r="I82" s="27">
        <f t="shared" si="10"/>
        <v>100</v>
      </c>
      <c r="J82" s="120" t="s">
        <v>204</v>
      </c>
    </row>
    <row r="83" spans="1:10" ht="20.25" customHeight="1">
      <c r="A83" s="38" t="s">
        <v>67</v>
      </c>
      <c r="B83" s="15" t="s">
        <v>104</v>
      </c>
      <c r="C83" s="18" t="s">
        <v>20</v>
      </c>
      <c r="D83" s="43" t="s">
        <v>104</v>
      </c>
      <c r="E83" s="23">
        <f t="shared" si="11"/>
        <v>75000</v>
      </c>
      <c r="F83" s="23">
        <f t="shared" si="11"/>
        <v>70000</v>
      </c>
      <c r="G83" s="23">
        <f t="shared" si="11"/>
        <v>70000</v>
      </c>
      <c r="H83" s="23">
        <f t="shared" si="9"/>
        <v>93.333333333333329</v>
      </c>
      <c r="I83" s="54">
        <f t="shared" si="10"/>
        <v>100</v>
      </c>
      <c r="J83" s="120"/>
    </row>
    <row r="84" spans="1:10" ht="48" customHeight="1">
      <c r="A84" s="38" t="s">
        <v>22</v>
      </c>
      <c r="B84" s="15" t="s">
        <v>130</v>
      </c>
      <c r="C84" s="18" t="s">
        <v>21</v>
      </c>
      <c r="D84" s="43" t="s">
        <v>122</v>
      </c>
      <c r="E84" s="60">
        <v>75000</v>
      </c>
      <c r="F84" s="23">
        <v>70000</v>
      </c>
      <c r="G84" s="23">
        <v>70000</v>
      </c>
      <c r="H84" s="23">
        <f t="shared" si="9"/>
        <v>93.333333333333329</v>
      </c>
      <c r="I84" s="54">
        <f t="shared" si="10"/>
        <v>100</v>
      </c>
      <c r="J84" s="120"/>
    </row>
    <row r="85" spans="1:10" ht="39" customHeight="1">
      <c r="A85" s="48" t="s">
        <v>28</v>
      </c>
      <c r="B85" s="26" t="s">
        <v>104</v>
      </c>
      <c r="C85" s="17" t="s">
        <v>29</v>
      </c>
      <c r="D85" s="42" t="s">
        <v>104</v>
      </c>
      <c r="E85" s="27">
        <f>E86</f>
        <v>360000</v>
      </c>
      <c r="F85" s="27">
        <f>F86</f>
        <v>27107382.77</v>
      </c>
      <c r="G85" s="27">
        <f>G86</f>
        <v>27107382.77</v>
      </c>
      <c r="H85" s="27">
        <f t="shared" si="9"/>
        <v>7529.8285472222215</v>
      </c>
      <c r="I85" s="27">
        <f t="shared" si="10"/>
        <v>100</v>
      </c>
      <c r="J85" s="123" t="s">
        <v>196</v>
      </c>
    </row>
    <row r="86" spans="1:10" ht="23.25" customHeight="1">
      <c r="A86" s="38" t="s">
        <v>67</v>
      </c>
      <c r="B86" s="15" t="s">
        <v>104</v>
      </c>
      <c r="C86" s="18" t="s">
        <v>27</v>
      </c>
      <c r="D86" s="43" t="s">
        <v>104</v>
      </c>
      <c r="E86" s="23">
        <f>E87+E88+E89+E90</f>
        <v>360000</v>
      </c>
      <c r="F86" s="23">
        <f>F87+F88+F89+F90</f>
        <v>27107382.77</v>
      </c>
      <c r="G86" s="23">
        <f>G87+G88+G89+G90</f>
        <v>27107382.77</v>
      </c>
      <c r="H86" s="23">
        <f t="shared" si="9"/>
        <v>7529.8285472222215</v>
      </c>
      <c r="I86" s="54">
        <f t="shared" si="10"/>
        <v>100</v>
      </c>
      <c r="J86" s="123"/>
    </row>
    <row r="87" spans="1:10" ht="49.5" customHeight="1">
      <c r="A87" s="38" t="s">
        <v>0</v>
      </c>
      <c r="B87" s="15" t="s">
        <v>129</v>
      </c>
      <c r="C87" s="40" t="s">
        <v>1</v>
      </c>
      <c r="D87" s="43" t="s">
        <v>117</v>
      </c>
      <c r="E87" s="60">
        <v>0</v>
      </c>
      <c r="F87" s="23">
        <v>18000000</v>
      </c>
      <c r="G87" s="23">
        <v>18000000</v>
      </c>
      <c r="H87" s="23" t="s">
        <v>177</v>
      </c>
      <c r="I87" s="54">
        <f t="shared" si="10"/>
        <v>100</v>
      </c>
      <c r="J87" s="123"/>
    </row>
    <row r="88" spans="1:10" ht="51.75" customHeight="1">
      <c r="A88" s="38" t="s">
        <v>3</v>
      </c>
      <c r="B88" s="15" t="s">
        <v>129</v>
      </c>
      <c r="C88" s="40" t="s">
        <v>2</v>
      </c>
      <c r="D88" s="43" t="s">
        <v>117</v>
      </c>
      <c r="E88" s="60">
        <v>0</v>
      </c>
      <c r="F88" s="23">
        <v>556710</v>
      </c>
      <c r="G88" s="23">
        <v>556710</v>
      </c>
      <c r="H88" s="23" t="s">
        <v>177</v>
      </c>
      <c r="I88" s="54">
        <f t="shared" si="10"/>
        <v>100</v>
      </c>
      <c r="J88" s="123"/>
    </row>
    <row r="89" spans="1:10" ht="29.25" customHeight="1">
      <c r="A89" s="104" t="s">
        <v>4</v>
      </c>
      <c r="B89" s="97" t="s">
        <v>129</v>
      </c>
      <c r="C89" s="107" t="s">
        <v>5</v>
      </c>
      <c r="D89" s="43" t="s">
        <v>122</v>
      </c>
      <c r="E89" s="60">
        <v>360000</v>
      </c>
      <c r="F89" s="23">
        <v>1588931.72</v>
      </c>
      <c r="G89" s="23">
        <v>1588931.72</v>
      </c>
      <c r="H89" s="23">
        <f t="shared" si="9"/>
        <v>441.36992222222221</v>
      </c>
      <c r="I89" s="54">
        <f t="shared" si="10"/>
        <v>100</v>
      </c>
      <c r="J89" s="123"/>
    </row>
    <row r="90" spans="1:10" ht="27.75" customHeight="1">
      <c r="A90" s="105"/>
      <c r="B90" s="106"/>
      <c r="C90" s="108"/>
      <c r="D90" s="43" t="s">
        <v>117</v>
      </c>
      <c r="E90" s="60">
        <v>0</v>
      </c>
      <c r="F90" s="23">
        <v>6961741.0499999998</v>
      </c>
      <c r="G90" s="23">
        <v>6961741.0499999998</v>
      </c>
      <c r="H90" s="23" t="s">
        <v>177</v>
      </c>
      <c r="I90" s="54">
        <f t="shared" si="10"/>
        <v>100</v>
      </c>
      <c r="J90" s="123"/>
    </row>
    <row r="91" spans="1:10" ht="36.75" customHeight="1">
      <c r="A91" s="48" t="s">
        <v>31</v>
      </c>
      <c r="B91" s="26" t="s">
        <v>104</v>
      </c>
      <c r="C91" s="44" t="s">
        <v>32</v>
      </c>
      <c r="D91" s="42" t="s">
        <v>104</v>
      </c>
      <c r="E91" s="27">
        <f>E92</f>
        <v>20000</v>
      </c>
      <c r="F91" s="27">
        <f>F92</f>
        <v>35000</v>
      </c>
      <c r="G91" s="27">
        <f>G92</f>
        <v>35000</v>
      </c>
      <c r="H91" s="27">
        <f t="shared" si="9"/>
        <v>175</v>
      </c>
      <c r="I91" s="27">
        <f t="shared" si="10"/>
        <v>100</v>
      </c>
      <c r="J91" s="120" t="s">
        <v>189</v>
      </c>
    </row>
    <row r="92" spans="1:10" ht="27.75" customHeight="1">
      <c r="A92" s="38" t="s">
        <v>67</v>
      </c>
      <c r="B92" s="15" t="s">
        <v>104</v>
      </c>
      <c r="C92" s="40" t="s">
        <v>34</v>
      </c>
      <c r="D92" s="43" t="s">
        <v>104</v>
      </c>
      <c r="E92" s="23">
        <f>E93+E94</f>
        <v>20000</v>
      </c>
      <c r="F92" s="23">
        <f>F93+F94</f>
        <v>35000</v>
      </c>
      <c r="G92" s="23">
        <f>G93+G94</f>
        <v>35000</v>
      </c>
      <c r="H92" s="23">
        <f t="shared" si="9"/>
        <v>175</v>
      </c>
      <c r="I92" s="54">
        <f t="shared" si="10"/>
        <v>100</v>
      </c>
      <c r="J92" s="120"/>
    </row>
    <row r="93" spans="1:10" ht="41.25" customHeight="1">
      <c r="A93" s="38" t="s">
        <v>33</v>
      </c>
      <c r="B93" s="15" t="s">
        <v>129</v>
      </c>
      <c r="C93" s="40" t="s">
        <v>35</v>
      </c>
      <c r="D93" s="43" t="s">
        <v>122</v>
      </c>
      <c r="E93" s="60">
        <v>20000</v>
      </c>
      <c r="F93" s="23">
        <v>20000</v>
      </c>
      <c r="G93" s="23">
        <v>20000</v>
      </c>
      <c r="H93" s="23">
        <f t="shared" si="9"/>
        <v>100</v>
      </c>
      <c r="I93" s="54">
        <f t="shared" si="10"/>
        <v>100</v>
      </c>
      <c r="J93" s="120"/>
    </row>
    <row r="94" spans="1:10" ht="36" customHeight="1">
      <c r="A94" s="38" t="s">
        <v>97</v>
      </c>
      <c r="B94" s="15" t="s">
        <v>121</v>
      </c>
      <c r="C94" s="40" t="s">
        <v>35</v>
      </c>
      <c r="D94" s="43" t="s">
        <v>122</v>
      </c>
      <c r="E94" s="60">
        <v>0</v>
      </c>
      <c r="F94" s="23">
        <v>15000</v>
      </c>
      <c r="G94" s="23">
        <v>15000</v>
      </c>
      <c r="H94" s="23" t="s">
        <v>177</v>
      </c>
      <c r="I94" s="54">
        <f t="shared" si="10"/>
        <v>100</v>
      </c>
      <c r="J94" s="120"/>
    </row>
    <row r="95" spans="1:10" ht="36" customHeight="1">
      <c r="A95" s="48" t="s">
        <v>14</v>
      </c>
      <c r="B95" s="26" t="s">
        <v>104</v>
      </c>
      <c r="C95" s="44" t="s">
        <v>13</v>
      </c>
      <c r="D95" s="42" t="s">
        <v>104</v>
      </c>
      <c r="E95" s="27">
        <f t="shared" ref="E95:G96" si="12">E96</f>
        <v>0</v>
      </c>
      <c r="F95" s="27">
        <f t="shared" si="12"/>
        <v>3305232</v>
      </c>
      <c r="G95" s="27">
        <f t="shared" si="12"/>
        <v>3305232</v>
      </c>
      <c r="H95" s="27" t="s">
        <v>177</v>
      </c>
      <c r="I95" s="27">
        <f t="shared" si="10"/>
        <v>100</v>
      </c>
      <c r="J95" s="126" t="s">
        <v>205</v>
      </c>
    </row>
    <row r="96" spans="1:10" ht="29.25" customHeight="1">
      <c r="A96" s="38" t="s">
        <v>67</v>
      </c>
      <c r="B96" s="15" t="s">
        <v>104</v>
      </c>
      <c r="C96" s="40" t="s">
        <v>12</v>
      </c>
      <c r="D96" s="43" t="s">
        <v>104</v>
      </c>
      <c r="E96" s="23">
        <f t="shared" si="12"/>
        <v>0</v>
      </c>
      <c r="F96" s="23">
        <f t="shared" si="12"/>
        <v>3305232</v>
      </c>
      <c r="G96" s="23">
        <f t="shared" si="12"/>
        <v>3305232</v>
      </c>
      <c r="H96" s="23" t="s">
        <v>177</v>
      </c>
      <c r="I96" s="54">
        <f t="shared" si="10"/>
        <v>100</v>
      </c>
      <c r="J96" s="129"/>
    </row>
    <row r="97" spans="1:10" ht="36" customHeight="1">
      <c r="A97" s="38" t="s">
        <v>44</v>
      </c>
      <c r="B97" s="15" t="s">
        <v>129</v>
      </c>
      <c r="C97" s="40" t="s">
        <v>11</v>
      </c>
      <c r="D97" s="43" t="s">
        <v>126</v>
      </c>
      <c r="E97" s="60">
        <v>0</v>
      </c>
      <c r="F97" s="23">
        <v>3305232</v>
      </c>
      <c r="G97" s="23">
        <v>3305232</v>
      </c>
      <c r="H97" s="23" t="s">
        <v>177</v>
      </c>
      <c r="I97" s="54">
        <f t="shared" si="10"/>
        <v>100</v>
      </c>
      <c r="J97" s="130"/>
    </row>
    <row r="98" spans="1:10">
      <c r="A98" s="64"/>
      <c r="B98" s="65"/>
      <c r="C98" s="66"/>
      <c r="D98" s="67"/>
      <c r="E98" s="68"/>
      <c r="F98" s="68"/>
      <c r="G98" s="68"/>
      <c r="H98" s="69"/>
      <c r="I98" s="58"/>
      <c r="J98" s="55"/>
    </row>
    <row r="99" spans="1:10">
      <c r="A99" s="70"/>
      <c r="B99" s="71"/>
      <c r="C99" s="72"/>
      <c r="D99" s="73"/>
      <c r="E99" s="74"/>
      <c r="F99" s="74"/>
      <c r="G99" s="74"/>
      <c r="H99" s="63"/>
      <c r="I99" s="58"/>
    </row>
    <row r="100" spans="1:10" ht="24" customHeight="1">
      <c r="A100" s="62"/>
      <c r="B100" s="62"/>
    </row>
    <row r="103" spans="1:10" ht="15.75" customHeight="1">
      <c r="A103" s="101"/>
      <c r="B103" s="101"/>
      <c r="C103" s="101"/>
      <c r="D103" s="101"/>
      <c r="E103" s="101"/>
      <c r="F103" s="101"/>
      <c r="G103" s="1"/>
      <c r="H103" s="1"/>
    </row>
  </sheetData>
  <mergeCells count="30">
    <mergeCell ref="J95:J97"/>
    <mergeCell ref="J85:J90"/>
    <mergeCell ref="J91:J94"/>
    <mergeCell ref="J66:J69"/>
    <mergeCell ref="J62:J63"/>
    <mergeCell ref="J29:J32"/>
    <mergeCell ref="J6:J8"/>
    <mergeCell ref="J72:J73"/>
    <mergeCell ref="J82:J84"/>
    <mergeCell ref="J15:J16"/>
    <mergeCell ref="A40:A41"/>
    <mergeCell ref="A1:I2"/>
    <mergeCell ref="A46:A47"/>
    <mergeCell ref="B46:B47"/>
    <mergeCell ref="C46:C47"/>
    <mergeCell ref="A56:A57"/>
    <mergeCell ref="B56:B57"/>
    <mergeCell ref="C56:C57"/>
    <mergeCell ref="A64:A65"/>
    <mergeCell ref="A66:A67"/>
    <mergeCell ref="B66:B67"/>
    <mergeCell ref="C66:C67"/>
    <mergeCell ref="A103:F103"/>
    <mergeCell ref="A68:A69"/>
    <mergeCell ref="B68:B69"/>
    <mergeCell ref="C68:C69"/>
    <mergeCell ref="A89:A90"/>
    <mergeCell ref="B89:B90"/>
    <mergeCell ref="C89:C90"/>
    <mergeCell ref="A80:A81"/>
  </mergeCells>
  <phoneticPr fontId="1" type="noConversion"/>
  <pageMargins left="1.1811023622047245" right="0.39370078740157483" top="0.39370078740157483" bottom="0.39370078740157483" header="0" footer="0"/>
  <pageSetup paperSize="9" scale="65" fitToHeight="0" orientation="portrait" r:id="rId1"/>
  <headerFooter alignWithMargins="0">
    <oddHeader>&amp;R&amp;P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п.3.5.</vt:lpstr>
      <vt:lpstr>п.3.5.!Область_печати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Sveta</dc:creator>
  <cp:lastModifiedBy>Гаврилова</cp:lastModifiedBy>
  <cp:lastPrinted>2020-03-01T23:43:57Z</cp:lastPrinted>
  <dcterms:created xsi:type="dcterms:W3CDTF">2008-10-02T05:12:52Z</dcterms:created>
  <dcterms:modified xsi:type="dcterms:W3CDTF">2020-05-29T04:12:50Z</dcterms:modified>
</cp:coreProperties>
</file>